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georg\Documents\alldata\George home\ships\"/>
    </mc:Choice>
  </mc:AlternateContent>
  <xr:revisionPtr revIDLastSave="0" documentId="13_ncr:1_{9CBBD66A-BDA1-4290-B669-9887B675711F}" xr6:coauthVersionLast="47" xr6:coauthVersionMax="47" xr10:uidLastSave="{00000000-0000-0000-0000-000000000000}"/>
  <bookViews>
    <workbookView xWindow="833" yWindow="-98" windowWidth="18465" windowHeight="12196" xr2:uid="{E77882A5-0026-4EAC-9B2C-B11F5B90B0D7}"/>
  </bookViews>
  <sheets>
    <sheet name="suppliers" sheetId="1" r:id="rId1"/>
    <sheet name="sizes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23" i="2" l="1"/>
  <c r="G28" i="2"/>
  <c r="G32" i="2" s="1"/>
  <c r="I28" i="2"/>
  <c r="J28" i="2"/>
  <c r="J32" i="2" s="1"/>
  <c r="K28" i="2"/>
  <c r="K32" i="2" s="1"/>
  <c r="L28" i="2"/>
  <c r="L29" i="2" s="1"/>
  <c r="L31" i="2" s="1"/>
  <c r="M28" i="2"/>
  <c r="M29" i="2" s="1"/>
  <c r="M31" i="2" s="1"/>
  <c r="I29" i="2"/>
  <c r="J29" i="2"/>
  <c r="J31" i="2" s="1"/>
  <c r="K29" i="2"/>
  <c r="K31" i="2" s="1"/>
  <c r="I30" i="2"/>
  <c r="I33" i="2" s="1"/>
  <c r="J30" i="2"/>
  <c r="J36" i="2" s="1"/>
  <c r="K30" i="2"/>
  <c r="K33" i="2" s="1"/>
  <c r="I31" i="2"/>
  <c r="I32" i="2"/>
  <c r="H28" i="2"/>
  <c r="H32" i="2" s="1"/>
  <c r="E58" i="2"/>
  <c r="F58" i="2"/>
  <c r="E59" i="2"/>
  <c r="F59" i="2"/>
  <c r="E60" i="2"/>
  <c r="F60" i="2"/>
  <c r="E61" i="2"/>
  <c r="F61" i="2"/>
  <c r="E62" i="2"/>
  <c r="F62" i="2"/>
  <c r="E63" i="2"/>
  <c r="F63" i="2"/>
  <c r="E64" i="2"/>
  <c r="F64" i="2"/>
  <c r="E65" i="2"/>
  <c r="F65" i="2"/>
  <c r="E66" i="2"/>
  <c r="F66" i="2"/>
  <c r="E67" i="2"/>
  <c r="F67" i="2"/>
  <c r="E68" i="2"/>
  <c r="F68" i="2"/>
  <c r="E69" i="2"/>
  <c r="F69" i="2"/>
  <c r="E70" i="2"/>
  <c r="F70" i="2"/>
  <c r="F57" i="2"/>
  <c r="E57" i="2"/>
  <c r="B58" i="2"/>
  <c r="C58" i="2"/>
  <c r="B59" i="2"/>
  <c r="C59" i="2"/>
  <c r="B60" i="2"/>
  <c r="C60" i="2"/>
  <c r="B61" i="2"/>
  <c r="C61" i="2"/>
  <c r="B62" i="2"/>
  <c r="C62" i="2"/>
  <c r="B63" i="2"/>
  <c r="C63" i="2"/>
  <c r="B64" i="2"/>
  <c r="C64" i="2"/>
  <c r="B65" i="2"/>
  <c r="C65" i="2"/>
  <c r="B66" i="2"/>
  <c r="C66" i="2"/>
  <c r="B67" i="2"/>
  <c r="C67" i="2"/>
  <c r="B68" i="2"/>
  <c r="C68" i="2"/>
  <c r="B69" i="2"/>
  <c r="C69" i="2"/>
  <c r="B70" i="2"/>
  <c r="C70" i="2"/>
  <c r="C57" i="2"/>
  <c r="B57" i="2"/>
  <c r="B28" i="2"/>
  <c r="B29" i="2" s="1"/>
  <c r="B31" i="2" s="1"/>
  <c r="B12" i="2"/>
  <c r="B13" i="2" s="1"/>
  <c r="B15" i="2" s="1"/>
  <c r="G29" i="2" l="1"/>
  <c r="G31" i="2" s="1"/>
  <c r="G30" i="2"/>
  <c r="M32" i="2"/>
  <c r="M30" i="2"/>
  <c r="M36" i="2" s="1"/>
  <c r="L30" i="2"/>
  <c r="L36" i="2" s="1"/>
  <c r="L32" i="2"/>
  <c r="K34" i="2"/>
  <c r="K35" i="2"/>
  <c r="I35" i="2"/>
  <c r="I34" i="2"/>
  <c r="K36" i="2"/>
  <c r="J33" i="2"/>
  <c r="I36" i="2"/>
  <c r="H29" i="2"/>
  <c r="H31" i="2" s="1"/>
  <c r="H30" i="2"/>
  <c r="B32" i="2"/>
  <c r="B30" i="2"/>
  <c r="B14" i="2"/>
  <c r="B16" i="2"/>
  <c r="B36" i="2" l="1"/>
  <c r="B33" i="2"/>
  <c r="G33" i="2"/>
  <c r="G36" i="2"/>
  <c r="M33" i="2"/>
  <c r="M34" i="2" s="1"/>
  <c r="M37" i="2" s="1"/>
  <c r="L33" i="2"/>
  <c r="J35" i="2"/>
  <c r="J34" i="2"/>
  <c r="J37" i="2" s="1"/>
  <c r="I37" i="2"/>
  <c r="M35" i="2"/>
  <c r="L34" i="2"/>
  <c r="L37" i="2" s="1"/>
  <c r="L35" i="2"/>
  <c r="K37" i="2"/>
  <c r="H36" i="2"/>
  <c r="H33" i="2"/>
  <c r="B20" i="2"/>
  <c r="B17" i="2"/>
  <c r="G35" i="2" l="1"/>
  <c r="G34" i="2"/>
  <c r="G37" i="2" s="1"/>
  <c r="H34" i="2"/>
  <c r="H37" i="2" s="1"/>
  <c r="H35" i="2"/>
  <c r="B34" i="2"/>
  <c r="B37" i="2" s="1"/>
  <c r="B35" i="2"/>
  <c r="B18" i="2"/>
  <c r="B19" i="2"/>
  <c r="B21" i="2" l="1"/>
  <c r="B22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George Bandurek</author>
  </authors>
  <commentList>
    <comment ref="C6" authorId="0" shapeId="0" xr:uid="{37349545-5A5B-402A-B0F1-582B61C9BB99}">
      <text>
        <r>
          <rPr>
            <sz val="9"/>
            <color indexed="81"/>
            <rFont val="Tahoma"/>
            <charset val="1"/>
          </rPr>
          <t>Tony measured 
Length 1.83
Thick 0.8
Width 1.4</t>
        </r>
      </text>
    </comment>
  </commentList>
</comments>
</file>

<file path=xl/sharedStrings.xml><?xml version="1.0" encoding="utf-8"?>
<sst xmlns="http://schemas.openxmlformats.org/spreadsheetml/2006/main" count="186" uniqueCount="99">
  <si>
    <t>Caldercraft</t>
  </si>
  <si>
    <t>3 S</t>
  </si>
  <si>
    <t>5 S</t>
  </si>
  <si>
    <t>3 D</t>
  </si>
  <si>
    <t>2 S</t>
  </si>
  <si>
    <t>Vanguard</t>
  </si>
  <si>
    <t>HiS</t>
  </si>
  <si>
    <t>5 D</t>
  </si>
  <si>
    <t>4 D</t>
  </si>
  <si>
    <t>2.5 S</t>
  </si>
  <si>
    <t>2 D</t>
  </si>
  <si>
    <t>name</t>
  </si>
  <si>
    <t>3mm walnut 8103SW</t>
  </si>
  <si>
    <t>2mm walnut 8102SW</t>
  </si>
  <si>
    <t>2mm walnut</t>
  </si>
  <si>
    <t>3mm walnut</t>
  </si>
  <si>
    <t>3mm walnut 8103DW</t>
  </si>
  <si>
    <t>5mm walnut 8105SW</t>
  </si>
  <si>
    <t>5mm walnut 8105DW</t>
  </si>
  <si>
    <t>2mm walnut single WAB-SB1/2</t>
  </si>
  <si>
    <t>2.5mm walnut single WAB-SB1/2-5</t>
  </si>
  <si>
    <t>3mm walnut single WAB-SB1/3</t>
  </si>
  <si>
    <t>3.5mm walnut single WAB-SB1/3-5</t>
  </si>
  <si>
    <t>3.5 S</t>
  </si>
  <si>
    <t>2mm walnut double WAB-DB2/2</t>
  </si>
  <si>
    <t>5mm walnut double WAB-DB2/5</t>
  </si>
  <si>
    <t>4mm walnut double WAB-DB2/4</t>
  </si>
  <si>
    <t>4 S</t>
  </si>
  <si>
    <t>4mm walnut single WAB-DB1/4</t>
  </si>
  <si>
    <t>5mm walnut single WAB-SB1/5</t>
  </si>
  <si>
    <t>Shipyard</t>
  </si>
  <si>
    <t>2.5 D</t>
  </si>
  <si>
    <t>3.5 D</t>
  </si>
  <si>
    <t>https://modelnet.co.uk/collections/marine-fittings-1</t>
  </si>
  <si>
    <t>R</t>
  </si>
  <si>
    <t>rope diameter</t>
  </si>
  <si>
    <t>sheave thickness</t>
  </si>
  <si>
    <t>St</t>
  </si>
  <si>
    <t>= R x 1.1</t>
  </si>
  <si>
    <t>Sd</t>
  </si>
  <si>
    <t>= St x 5</t>
  </si>
  <si>
    <t>sheave diameter</t>
  </si>
  <si>
    <t>Hb</t>
  </si>
  <si>
    <t>hole breadth</t>
  </si>
  <si>
    <t>hole length</t>
  </si>
  <si>
    <t>Hl</t>
  </si>
  <si>
    <t>= St + 1/16"</t>
  </si>
  <si>
    <t>= Sd + R</t>
  </si>
  <si>
    <t>T</t>
  </si>
  <si>
    <t>block length</t>
  </si>
  <si>
    <t>L</t>
  </si>
  <si>
    <t>= St x 6</t>
  </si>
  <si>
    <t>= Hb x 8</t>
  </si>
  <si>
    <t>= L / 2</t>
  </si>
  <si>
    <t>block thickness (single)</t>
  </si>
  <si>
    <t>P</t>
  </si>
  <si>
    <t>partition thickness</t>
  </si>
  <si>
    <t>= Hb x 5/6</t>
  </si>
  <si>
    <t>block thickness (double)</t>
  </si>
  <si>
    <t>= T + Hb + P</t>
  </si>
  <si>
    <t>W</t>
  </si>
  <si>
    <t>block width</t>
  </si>
  <si>
    <t>Td</t>
  </si>
  <si>
    <t>Tn</t>
  </si>
  <si>
    <t>= L x 3/8</t>
  </si>
  <si>
    <t>block thickness (single narrow)</t>
  </si>
  <si>
    <t>Tt</t>
  </si>
  <si>
    <t>block thickness (triple)</t>
  </si>
  <si>
    <t>= T + 2x (Hb + P)</t>
  </si>
  <si>
    <t>Formulae based on Steel 'Blockmaking'</t>
  </si>
  <si>
    <t>https://maritime.org/doc/steel/part5.php</t>
  </si>
  <si>
    <t>A groove around the circumference of the sheave has a depth of 1/3 of the thickness of the sheave</t>
  </si>
  <si>
    <t>Page 153 gives the proportional dimensions under the heading 'THE PRACTICE OF BLOCK-MAKING'</t>
  </si>
  <si>
    <t>Page 154 has more information about the strap and its score (groove), and about rounding the block</t>
  </si>
  <si>
    <t>block size</t>
  </si>
  <si>
    <t>inches</t>
  </si>
  <si>
    <t>1/64 mm</t>
  </si>
  <si>
    <t>1/48 mm</t>
  </si>
  <si>
    <t xml:space="preserve">The table below applies the rules. </t>
  </si>
  <si>
    <t>The strap size in inches is the circumference of the rope</t>
  </si>
  <si>
    <t>The strap sizes in mm are diameters for models</t>
  </si>
  <si>
    <t>Note that the rules give inconsistent strap sizes for 11" and 12" blocks</t>
  </si>
  <si>
    <t>strap dia.</t>
  </si>
  <si>
    <t>strap circ.</t>
  </si>
  <si>
    <t>The entry hole for the rope ('ARSE') is only at one end of the block; the block is not double ended</t>
  </si>
  <si>
    <t>Rope diameter. Change the value in the yellow cell</t>
  </si>
  <si>
    <t>Length</t>
  </si>
  <si>
    <t>4mm walnut 8104SW</t>
  </si>
  <si>
    <t>The length of the hole is sheave diameter + rope diameter so the sheave is not set centrally.</t>
  </si>
  <si>
    <t>Sizes of blocks, either measured from samples or copied from suppiler websites</t>
  </si>
  <si>
    <t>size mm
Single or Double</t>
  </si>
  <si>
    <t>Width 
(= sheave diameter 
x 6/5 )</t>
  </si>
  <si>
    <t>Thick 
(= cheek+ sheave+ cheek)</t>
  </si>
  <si>
    <t>Seahorse</t>
  </si>
  <si>
    <t>ratio length to rope diameter</t>
  </si>
  <si>
    <t>= L / R</t>
  </si>
  <si>
    <t>1.55</t>
  </si>
  <si>
    <t>My measurements were with a vernier gauge, 0.05mm resolution. The measurements were repeated up to four times</t>
  </si>
  <si>
    <t>Cells with a grey background have interpolated data and are not direct measurements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</si>
</sst>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0.000"/>
  </numFmts>
  <fonts count="5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9"/>
      <color indexed="81"/>
      <name val="Tahoma"/>
      <charset val="1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7" tint="0.59999389629810485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21">
    <xf numFmtId="0" fontId="0" fillId="0" borderId="0" xfId="0"/>
    <xf numFmtId="0" fontId="0" fillId="0" borderId="0" xfId="0" applyAlignment="1">
      <alignment horizontal="center"/>
    </xf>
    <xf numFmtId="49" fontId="0" fillId="0" borderId="0" xfId="0" applyNumberFormat="1" applyAlignment="1">
      <alignment horizontal="center" vertical="center" wrapText="1"/>
    </xf>
    <xf numFmtId="0" fontId="0" fillId="2" borderId="0" xfId="0" applyFill="1" applyAlignment="1">
      <alignment horizontal="center"/>
    </xf>
    <xf numFmtId="0" fontId="0" fillId="0" borderId="0" xfId="0" applyAlignment="1">
      <alignment horizontal="center" wrapText="1"/>
    </xf>
    <xf numFmtId="0" fontId="0" fillId="0" borderId="0" xfId="0" applyAlignment="1">
      <alignment horizontal="left"/>
    </xf>
    <xf numFmtId="0" fontId="3" fillId="0" borderId="0" xfId="1" applyAlignment="1">
      <alignment horizontal="left"/>
    </xf>
    <xf numFmtId="0" fontId="0" fillId="3" borderId="0" xfId="0" applyFill="1"/>
    <xf numFmtId="0" fontId="0" fillId="0" borderId="0" xfId="0" quotePrefix="1"/>
    <xf numFmtId="2" fontId="0" fillId="0" borderId="0" xfId="0" applyNumberFormat="1"/>
    <xf numFmtId="0" fontId="0" fillId="4" borderId="0" xfId="0" applyFill="1"/>
    <xf numFmtId="0" fontId="3" fillId="0" borderId="0" xfId="1"/>
    <xf numFmtId="164" fontId="0" fillId="0" borderId="0" xfId="0" applyNumberFormat="1" applyAlignment="1">
      <alignment horizontal="center"/>
    </xf>
    <xf numFmtId="2" fontId="0" fillId="0" borderId="0" xfId="0" applyNumberFormat="1" applyAlignment="1">
      <alignment horizontal="center"/>
    </xf>
    <xf numFmtId="165" fontId="0" fillId="3" borderId="0" xfId="0" applyNumberFormat="1" applyFill="1"/>
    <xf numFmtId="0" fontId="2" fillId="0" borderId="0" xfId="0" applyFont="1"/>
    <xf numFmtId="0" fontId="0" fillId="0" borderId="0" xfId="0" applyAlignment="1">
      <alignment horizontal="center" vertical="center" wrapText="1"/>
    </xf>
    <xf numFmtId="164" fontId="0" fillId="0" borderId="0" xfId="0" applyNumberFormat="1" applyAlignment="1">
      <alignment horizontal="center" vertical="center" wrapText="1"/>
    </xf>
    <xf numFmtId="2" fontId="0" fillId="0" borderId="0" xfId="0" applyNumberFormat="1" applyAlignment="1">
      <alignment horizontal="center" vertical="center" wrapText="1"/>
    </xf>
    <xf numFmtId="164" fontId="0" fillId="2" borderId="0" xfId="0" applyNumberFormat="1" applyFill="1" applyAlignment="1">
      <alignment horizontal="center"/>
    </xf>
    <xf numFmtId="0" fontId="0" fillId="5" borderId="0" xfId="0" applyFill="1"/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280988</xdr:colOff>
      <xdr:row>6</xdr:row>
      <xdr:rowOff>122634</xdr:rowOff>
    </xdr:from>
    <xdr:to>
      <xdr:col>10</xdr:col>
      <xdr:colOff>547076</xdr:colOff>
      <xdr:row>22</xdr:row>
      <xdr:rowOff>65038</xdr:rowOff>
    </xdr:to>
    <xdr:grpSp>
      <xdr:nvGrpSpPr>
        <xdr:cNvPr id="2" name="Group 1">
          <a:extLst>
            <a:ext uri="{FF2B5EF4-FFF2-40B4-BE49-F238E27FC236}">
              <a16:creationId xmlns:a16="http://schemas.microsoft.com/office/drawing/2014/main" id="{3531B8DC-2738-4036-86C7-4F2B32F1FD73}"/>
            </a:ext>
          </a:extLst>
        </xdr:cNvPr>
        <xdr:cNvGrpSpPr/>
      </xdr:nvGrpSpPr>
      <xdr:grpSpPr>
        <a:xfrm>
          <a:off x="5549504" y="1741884"/>
          <a:ext cx="1563870" cy="2799904"/>
          <a:chOff x="3933826" y="509587"/>
          <a:chExt cx="1560298" cy="2835622"/>
        </a:xfrm>
      </xdr:grpSpPr>
      <xdr:sp macro="" textlink="">
        <xdr:nvSpPr>
          <xdr:cNvPr id="3" name="Cube 2">
            <a:extLst>
              <a:ext uri="{FF2B5EF4-FFF2-40B4-BE49-F238E27FC236}">
                <a16:creationId xmlns:a16="http://schemas.microsoft.com/office/drawing/2014/main" id="{0099FC58-F30A-F4E7-2A47-535FB9EE71F4}"/>
              </a:ext>
            </a:extLst>
          </xdr:cNvPr>
          <xdr:cNvSpPr/>
        </xdr:nvSpPr>
        <xdr:spPr>
          <a:xfrm>
            <a:off x="3933826" y="509587"/>
            <a:ext cx="1328738" cy="2566988"/>
          </a:xfrm>
          <a:prstGeom prst="cube">
            <a:avLst>
              <a:gd name="adj" fmla="val 41129"/>
            </a:avLst>
          </a:prstGeom>
          <a:solidFill>
            <a:schemeClr val="accent2">
              <a:lumMod val="40000"/>
              <a:lumOff val="60000"/>
            </a:schemeClr>
          </a:solidFill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n-GB" sz="1100"/>
          </a:p>
        </xdr:txBody>
      </xdr:sp>
      <xdr:sp macro="" textlink="">
        <xdr:nvSpPr>
          <xdr:cNvPr id="4" name="Rectangle 3">
            <a:extLst>
              <a:ext uri="{FF2B5EF4-FFF2-40B4-BE49-F238E27FC236}">
                <a16:creationId xmlns:a16="http://schemas.microsoft.com/office/drawing/2014/main" id="{8C6BFAD3-43AB-2B19-1369-CF5C226EE8DC}"/>
              </a:ext>
            </a:extLst>
          </xdr:cNvPr>
          <xdr:cNvSpPr/>
        </xdr:nvSpPr>
        <xdr:spPr>
          <a:xfrm>
            <a:off x="4200525" y="1309688"/>
            <a:ext cx="257175" cy="1462087"/>
          </a:xfrm>
          <a:prstGeom prst="rect">
            <a:avLst/>
          </a:prstGeom>
          <a:solidFill>
            <a:schemeClr val="tx1">
              <a:lumMod val="50000"/>
              <a:lumOff val="50000"/>
            </a:schemeClr>
          </a:solidFill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n-GB" sz="1100"/>
          </a:p>
        </xdr:txBody>
      </xdr:sp>
      <xdr:sp macro="" textlink="">
        <xdr:nvSpPr>
          <xdr:cNvPr id="5" name="TextBox 4">
            <a:extLst>
              <a:ext uri="{FF2B5EF4-FFF2-40B4-BE49-F238E27FC236}">
                <a16:creationId xmlns:a16="http://schemas.microsoft.com/office/drawing/2014/main" id="{C8955867-0983-5D22-CE36-E741180EA403}"/>
              </a:ext>
            </a:extLst>
          </xdr:cNvPr>
          <xdr:cNvSpPr txBox="1"/>
        </xdr:nvSpPr>
        <xdr:spPr>
          <a:xfrm>
            <a:off x="5233988" y="1328738"/>
            <a:ext cx="260136" cy="311496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/>
          <a:p>
            <a:r>
              <a:rPr lang="en-GB" sz="1400"/>
              <a:t>L</a:t>
            </a:r>
          </a:p>
        </xdr:txBody>
      </xdr:sp>
      <xdr:sp macro="" textlink="">
        <xdr:nvSpPr>
          <xdr:cNvPr id="6" name="TextBox 5">
            <a:extLst>
              <a:ext uri="{FF2B5EF4-FFF2-40B4-BE49-F238E27FC236}">
                <a16:creationId xmlns:a16="http://schemas.microsoft.com/office/drawing/2014/main" id="{36074275-85C5-BC0A-8A8B-B601D5337722}"/>
              </a:ext>
            </a:extLst>
          </xdr:cNvPr>
          <xdr:cNvSpPr txBox="1"/>
        </xdr:nvSpPr>
        <xdr:spPr>
          <a:xfrm>
            <a:off x="4181476" y="3033713"/>
            <a:ext cx="272126" cy="311496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/>
          <a:p>
            <a:r>
              <a:rPr lang="en-GB" sz="1400"/>
              <a:t>T</a:t>
            </a:r>
          </a:p>
        </xdr:txBody>
      </xdr:sp>
      <xdr:sp macro="" textlink="">
        <xdr:nvSpPr>
          <xdr:cNvPr id="7" name="TextBox 6">
            <a:extLst>
              <a:ext uri="{FF2B5EF4-FFF2-40B4-BE49-F238E27FC236}">
                <a16:creationId xmlns:a16="http://schemas.microsoft.com/office/drawing/2014/main" id="{8E717051-10E6-8628-2BA5-946219147B29}"/>
              </a:ext>
            </a:extLst>
          </xdr:cNvPr>
          <xdr:cNvSpPr txBox="1"/>
        </xdr:nvSpPr>
        <xdr:spPr>
          <a:xfrm>
            <a:off x="4914900" y="2771775"/>
            <a:ext cx="344390" cy="311496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/>
          <a:p>
            <a:r>
              <a:rPr lang="en-GB" sz="1400"/>
              <a:t>W</a:t>
            </a:r>
          </a:p>
        </xdr:txBody>
      </xdr:sp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228600</xdr:colOff>
      <xdr:row>9</xdr:row>
      <xdr:rowOff>123824</xdr:rowOff>
    </xdr:from>
    <xdr:to>
      <xdr:col>9</xdr:col>
      <xdr:colOff>493498</xdr:colOff>
      <xdr:row>25</xdr:row>
      <xdr:rowOff>63846</xdr:rowOff>
    </xdr:to>
    <xdr:grpSp>
      <xdr:nvGrpSpPr>
        <xdr:cNvPr id="9" name="Group 8">
          <a:extLst>
            <a:ext uri="{FF2B5EF4-FFF2-40B4-BE49-F238E27FC236}">
              <a16:creationId xmlns:a16="http://schemas.microsoft.com/office/drawing/2014/main" id="{CB89EE1F-F7CC-2FDA-CC48-96594420859B}"/>
            </a:ext>
          </a:extLst>
        </xdr:cNvPr>
        <xdr:cNvGrpSpPr/>
      </xdr:nvGrpSpPr>
      <xdr:grpSpPr>
        <a:xfrm>
          <a:off x="4857750" y="1752599"/>
          <a:ext cx="1560298" cy="2835622"/>
          <a:chOff x="3933826" y="509587"/>
          <a:chExt cx="1560298" cy="2835622"/>
        </a:xfrm>
      </xdr:grpSpPr>
      <xdr:sp macro="" textlink="">
        <xdr:nvSpPr>
          <xdr:cNvPr id="2" name="Cube 1">
            <a:extLst>
              <a:ext uri="{FF2B5EF4-FFF2-40B4-BE49-F238E27FC236}">
                <a16:creationId xmlns:a16="http://schemas.microsoft.com/office/drawing/2014/main" id="{C83B9953-62D5-2149-212E-5988B3AF889D}"/>
              </a:ext>
            </a:extLst>
          </xdr:cNvPr>
          <xdr:cNvSpPr/>
        </xdr:nvSpPr>
        <xdr:spPr>
          <a:xfrm>
            <a:off x="3933826" y="509587"/>
            <a:ext cx="1328738" cy="2566988"/>
          </a:xfrm>
          <a:prstGeom prst="cube">
            <a:avLst>
              <a:gd name="adj" fmla="val 41129"/>
            </a:avLst>
          </a:prstGeom>
          <a:solidFill>
            <a:schemeClr val="accent2">
              <a:lumMod val="40000"/>
              <a:lumOff val="60000"/>
            </a:schemeClr>
          </a:solidFill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n-GB" sz="1100"/>
          </a:p>
        </xdr:txBody>
      </xdr:sp>
      <xdr:sp macro="" textlink="">
        <xdr:nvSpPr>
          <xdr:cNvPr id="3" name="Rectangle 2">
            <a:extLst>
              <a:ext uri="{FF2B5EF4-FFF2-40B4-BE49-F238E27FC236}">
                <a16:creationId xmlns:a16="http://schemas.microsoft.com/office/drawing/2014/main" id="{523B9C4D-2AFC-2914-46C4-9351BB99117E}"/>
              </a:ext>
            </a:extLst>
          </xdr:cNvPr>
          <xdr:cNvSpPr/>
        </xdr:nvSpPr>
        <xdr:spPr>
          <a:xfrm>
            <a:off x="4200525" y="1309688"/>
            <a:ext cx="257175" cy="1462087"/>
          </a:xfrm>
          <a:prstGeom prst="rect">
            <a:avLst/>
          </a:prstGeom>
          <a:solidFill>
            <a:schemeClr val="tx1">
              <a:lumMod val="50000"/>
              <a:lumOff val="50000"/>
            </a:schemeClr>
          </a:solidFill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n-GB" sz="1100"/>
          </a:p>
        </xdr:txBody>
      </xdr:sp>
      <xdr:sp macro="" textlink="">
        <xdr:nvSpPr>
          <xdr:cNvPr id="4" name="TextBox 3">
            <a:extLst>
              <a:ext uri="{FF2B5EF4-FFF2-40B4-BE49-F238E27FC236}">
                <a16:creationId xmlns:a16="http://schemas.microsoft.com/office/drawing/2014/main" id="{8D7E635A-DADA-E634-2510-6C0A4EDBBDD2}"/>
              </a:ext>
            </a:extLst>
          </xdr:cNvPr>
          <xdr:cNvSpPr txBox="1"/>
        </xdr:nvSpPr>
        <xdr:spPr>
          <a:xfrm>
            <a:off x="5233988" y="1328738"/>
            <a:ext cx="260136" cy="311496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/>
          <a:p>
            <a:r>
              <a:rPr lang="en-GB" sz="1400"/>
              <a:t>L</a:t>
            </a:r>
          </a:p>
        </xdr:txBody>
      </xdr:sp>
      <xdr:sp macro="" textlink="">
        <xdr:nvSpPr>
          <xdr:cNvPr id="5" name="TextBox 4">
            <a:extLst>
              <a:ext uri="{FF2B5EF4-FFF2-40B4-BE49-F238E27FC236}">
                <a16:creationId xmlns:a16="http://schemas.microsoft.com/office/drawing/2014/main" id="{24995E17-2746-419D-8CEF-BAEE82ED7A82}"/>
              </a:ext>
            </a:extLst>
          </xdr:cNvPr>
          <xdr:cNvSpPr txBox="1"/>
        </xdr:nvSpPr>
        <xdr:spPr>
          <a:xfrm>
            <a:off x="4181476" y="3033713"/>
            <a:ext cx="272126" cy="311496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/>
          <a:p>
            <a:r>
              <a:rPr lang="en-GB" sz="1400"/>
              <a:t>T</a:t>
            </a:r>
          </a:p>
        </xdr:txBody>
      </xdr:sp>
      <xdr:sp macro="" textlink="">
        <xdr:nvSpPr>
          <xdr:cNvPr id="6" name="TextBox 5">
            <a:extLst>
              <a:ext uri="{FF2B5EF4-FFF2-40B4-BE49-F238E27FC236}">
                <a16:creationId xmlns:a16="http://schemas.microsoft.com/office/drawing/2014/main" id="{B5D8FEC0-110B-4488-A6E0-E742BDF4EE85}"/>
              </a:ext>
            </a:extLst>
          </xdr:cNvPr>
          <xdr:cNvSpPr txBox="1"/>
        </xdr:nvSpPr>
        <xdr:spPr>
          <a:xfrm>
            <a:off x="4914900" y="2771775"/>
            <a:ext cx="344390" cy="311496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/>
          <a:p>
            <a:r>
              <a:rPr lang="en-GB" sz="1400"/>
              <a:t>W</a:t>
            </a:r>
          </a:p>
        </xdr:txBody>
      </xdr:sp>
      <xdr:sp macro="" textlink="">
        <xdr:nvSpPr>
          <xdr:cNvPr id="7" name="TextBox 6">
            <a:extLst>
              <a:ext uri="{FF2B5EF4-FFF2-40B4-BE49-F238E27FC236}">
                <a16:creationId xmlns:a16="http://schemas.microsoft.com/office/drawing/2014/main" id="{D68C18D9-65B1-4462-8960-855B7B1ABDEB}"/>
              </a:ext>
            </a:extLst>
          </xdr:cNvPr>
          <xdr:cNvSpPr txBox="1"/>
        </xdr:nvSpPr>
        <xdr:spPr>
          <a:xfrm>
            <a:off x="3933826" y="1785937"/>
            <a:ext cx="337785" cy="311496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/>
          <a:p>
            <a:r>
              <a:rPr lang="en-GB" sz="1400"/>
              <a:t>Hl</a:t>
            </a:r>
          </a:p>
        </xdr:txBody>
      </xdr:sp>
      <xdr:sp macro="" textlink="">
        <xdr:nvSpPr>
          <xdr:cNvPr id="8" name="TextBox 7">
            <a:extLst>
              <a:ext uri="{FF2B5EF4-FFF2-40B4-BE49-F238E27FC236}">
                <a16:creationId xmlns:a16="http://schemas.microsoft.com/office/drawing/2014/main" id="{461355E9-878C-4B48-8D39-5ED161B9F0A0}"/>
              </a:ext>
            </a:extLst>
          </xdr:cNvPr>
          <xdr:cNvSpPr txBox="1"/>
        </xdr:nvSpPr>
        <xdr:spPr>
          <a:xfrm>
            <a:off x="4167188" y="2705100"/>
            <a:ext cx="390876" cy="311496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/>
          <a:p>
            <a:r>
              <a:rPr lang="en-GB" sz="1400"/>
              <a:t>Hb</a:t>
            </a:r>
          </a:p>
        </xdr:txBody>
      </xdr:sp>
    </xdr:grpSp>
    <xdr:clientData/>
  </xdr:twoCellAnchor>
  <xdr:twoCellAnchor>
    <xdr:from>
      <xdr:col>10</xdr:col>
      <xdr:colOff>261938</xdr:colOff>
      <xdr:row>10</xdr:row>
      <xdr:rowOff>42863</xdr:rowOff>
    </xdr:from>
    <xdr:to>
      <xdr:col>13</xdr:col>
      <xdr:colOff>350624</xdr:colOff>
      <xdr:row>25</xdr:row>
      <xdr:rowOff>68608</xdr:rowOff>
    </xdr:to>
    <xdr:grpSp>
      <xdr:nvGrpSpPr>
        <xdr:cNvPr id="20" name="Group 19">
          <a:extLst>
            <a:ext uri="{FF2B5EF4-FFF2-40B4-BE49-F238E27FC236}">
              <a16:creationId xmlns:a16="http://schemas.microsoft.com/office/drawing/2014/main" id="{675742DA-3DCD-D934-6BFB-CD295D772AD5}"/>
            </a:ext>
          </a:extLst>
        </xdr:cNvPr>
        <xdr:cNvGrpSpPr/>
      </xdr:nvGrpSpPr>
      <xdr:grpSpPr>
        <a:xfrm>
          <a:off x="6834188" y="1852613"/>
          <a:ext cx="2031786" cy="2740370"/>
          <a:chOff x="6005513" y="595313"/>
          <a:chExt cx="2031786" cy="2740370"/>
        </a:xfrm>
      </xdr:grpSpPr>
      <xdr:grpSp>
        <xdr:nvGrpSpPr>
          <xdr:cNvPr id="10" name="Group 9">
            <a:extLst>
              <a:ext uri="{FF2B5EF4-FFF2-40B4-BE49-F238E27FC236}">
                <a16:creationId xmlns:a16="http://schemas.microsoft.com/office/drawing/2014/main" id="{833FE169-8402-4EC0-9DE5-A8D642000E98}"/>
              </a:ext>
            </a:extLst>
          </xdr:cNvPr>
          <xdr:cNvGrpSpPr/>
        </xdr:nvGrpSpPr>
        <xdr:grpSpPr>
          <a:xfrm>
            <a:off x="6005513" y="595313"/>
            <a:ext cx="2031786" cy="2740370"/>
            <a:chOff x="3933826" y="609601"/>
            <a:chExt cx="2031786" cy="2740370"/>
          </a:xfrm>
        </xdr:grpSpPr>
        <xdr:sp macro="" textlink="">
          <xdr:nvSpPr>
            <xdr:cNvPr id="11" name="Cube 10">
              <a:extLst>
                <a:ext uri="{FF2B5EF4-FFF2-40B4-BE49-F238E27FC236}">
                  <a16:creationId xmlns:a16="http://schemas.microsoft.com/office/drawing/2014/main" id="{AEAE02A0-2B13-F514-19F8-682A25D40155}"/>
                </a:ext>
              </a:extLst>
            </xdr:cNvPr>
            <xdr:cNvSpPr/>
          </xdr:nvSpPr>
          <xdr:spPr>
            <a:xfrm>
              <a:off x="3933826" y="609601"/>
              <a:ext cx="1733550" cy="2476500"/>
            </a:xfrm>
            <a:prstGeom prst="cube">
              <a:avLst>
                <a:gd name="adj" fmla="val 26910"/>
              </a:avLst>
            </a:prstGeom>
            <a:solidFill>
              <a:schemeClr val="accent2">
                <a:lumMod val="40000"/>
                <a:lumOff val="60000"/>
              </a:schemeClr>
            </a:solidFill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GB" sz="1100"/>
            </a:p>
          </xdr:txBody>
        </xdr:sp>
        <xdr:sp macro="" textlink="">
          <xdr:nvSpPr>
            <xdr:cNvPr id="12" name="Rectangle 11">
              <a:extLst>
                <a:ext uri="{FF2B5EF4-FFF2-40B4-BE49-F238E27FC236}">
                  <a16:creationId xmlns:a16="http://schemas.microsoft.com/office/drawing/2014/main" id="{28C17946-686A-E939-B3E5-906E0178FF67}"/>
                </a:ext>
              </a:extLst>
            </xdr:cNvPr>
            <xdr:cNvSpPr/>
          </xdr:nvSpPr>
          <xdr:spPr>
            <a:xfrm>
              <a:off x="4200525" y="1309688"/>
              <a:ext cx="257175" cy="1462087"/>
            </a:xfrm>
            <a:prstGeom prst="rect">
              <a:avLst/>
            </a:prstGeom>
            <a:solidFill>
              <a:schemeClr val="tx1">
                <a:lumMod val="50000"/>
                <a:lumOff val="50000"/>
              </a:schemeClr>
            </a:solidFill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GB" sz="1100"/>
            </a:p>
          </xdr:txBody>
        </xdr:sp>
        <xdr:sp macro="" textlink="">
          <xdr:nvSpPr>
            <xdr:cNvPr id="13" name="TextBox 12">
              <a:extLst>
                <a:ext uri="{FF2B5EF4-FFF2-40B4-BE49-F238E27FC236}">
                  <a16:creationId xmlns:a16="http://schemas.microsoft.com/office/drawing/2014/main" id="{BA915BF7-098D-8863-8EC6-8FCBA46155C5}"/>
                </a:ext>
              </a:extLst>
            </xdr:cNvPr>
            <xdr:cNvSpPr txBox="1"/>
          </xdr:nvSpPr>
          <xdr:spPr>
            <a:xfrm>
              <a:off x="5705476" y="1485900"/>
              <a:ext cx="260136" cy="31149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rtlCol="0" anchor="t">
              <a:spAutoFit/>
            </a:bodyPr>
            <a:lstStyle/>
            <a:p>
              <a:r>
                <a:rPr lang="en-GB" sz="1400"/>
                <a:t>L</a:t>
              </a:r>
            </a:p>
          </xdr:txBody>
        </xdr:sp>
        <xdr:sp macro="" textlink="">
          <xdr:nvSpPr>
            <xdr:cNvPr id="14" name="TextBox 13">
              <a:extLst>
                <a:ext uri="{FF2B5EF4-FFF2-40B4-BE49-F238E27FC236}">
                  <a16:creationId xmlns:a16="http://schemas.microsoft.com/office/drawing/2014/main" id="{C8F9AB87-4F3A-5AA6-9AFD-208BF693CE3E}"/>
                </a:ext>
              </a:extLst>
            </xdr:cNvPr>
            <xdr:cNvSpPr txBox="1"/>
          </xdr:nvSpPr>
          <xdr:spPr>
            <a:xfrm>
              <a:off x="4462463" y="3038475"/>
              <a:ext cx="366447" cy="31149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rtlCol="0" anchor="t">
              <a:spAutoFit/>
            </a:bodyPr>
            <a:lstStyle/>
            <a:p>
              <a:r>
                <a:rPr lang="en-GB" sz="1400"/>
                <a:t>Td</a:t>
              </a:r>
            </a:p>
          </xdr:txBody>
        </xdr:sp>
        <xdr:sp macro="" textlink="">
          <xdr:nvSpPr>
            <xdr:cNvPr id="15" name="TextBox 14">
              <a:extLst>
                <a:ext uri="{FF2B5EF4-FFF2-40B4-BE49-F238E27FC236}">
                  <a16:creationId xmlns:a16="http://schemas.microsoft.com/office/drawing/2014/main" id="{05AC6C4F-E0CD-E678-27CE-41B30F86EDBA}"/>
                </a:ext>
              </a:extLst>
            </xdr:cNvPr>
            <xdr:cNvSpPr txBox="1"/>
          </xdr:nvSpPr>
          <xdr:spPr>
            <a:xfrm>
              <a:off x="5400675" y="2781300"/>
              <a:ext cx="344390" cy="31149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rtlCol="0" anchor="t">
              <a:spAutoFit/>
            </a:bodyPr>
            <a:lstStyle/>
            <a:p>
              <a:r>
                <a:rPr lang="en-GB" sz="1400"/>
                <a:t>W</a:t>
              </a:r>
            </a:p>
          </xdr:txBody>
        </xdr:sp>
        <xdr:sp macro="" textlink="">
          <xdr:nvSpPr>
            <xdr:cNvPr id="16" name="TextBox 15">
              <a:extLst>
                <a:ext uri="{FF2B5EF4-FFF2-40B4-BE49-F238E27FC236}">
                  <a16:creationId xmlns:a16="http://schemas.microsoft.com/office/drawing/2014/main" id="{2D8FDE41-0FFE-920A-C286-5E702C8E44EE}"/>
                </a:ext>
              </a:extLst>
            </xdr:cNvPr>
            <xdr:cNvSpPr txBox="1"/>
          </xdr:nvSpPr>
          <xdr:spPr>
            <a:xfrm>
              <a:off x="3933826" y="1785937"/>
              <a:ext cx="337785" cy="31149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rtlCol="0" anchor="t">
              <a:spAutoFit/>
            </a:bodyPr>
            <a:lstStyle/>
            <a:p>
              <a:r>
                <a:rPr lang="en-GB" sz="1400"/>
                <a:t>Hl</a:t>
              </a:r>
            </a:p>
          </xdr:txBody>
        </xdr:sp>
        <xdr:sp macro="" textlink="">
          <xdr:nvSpPr>
            <xdr:cNvPr id="17" name="TextBox 16">
              <a:extLst>
                <a:ext uri="{FF2B5EF4-FFF2-40B4-BE49-F238E27FC236}">
                  <a16:creationId xmlns:a16="http://schemas.microsoft.com/office/drawing/2014/main" id="{61470296-93D4-57AE-595C-E90ABE072BF3}"/>
                </a:ext>
              </a:extLst>
            </xdr:cNvPr>
            <xdr:cNvSpPr txBox="1"/>
          </xdr:nvSpPr>
          <xdr:spPr>
            <a:xfrm>
              <a:off x="4167188" y="2705100"/>
              <a:ext cx="390876" cy="31149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rtlCol="0" anchor="t">
              <a:spAutoFit/>
            </a:bodyPr>
            <a:lstStyle/>
            <a:p>
              <a:r>
                <a:rPr lang="en-GB" sz="1400"/>
                <a:t>Hb</a:t>
              </a:r>
            </a:p>
          </xdr:txBody>
        </xdr:sp>
      </xdr:grpSp>
      <xdr:sp macro="" textlink="">
        <xdr:nvSpPr>
          <xdr:cNvPr id="18" name="Rectangle 17">
            <a:extLst>
              <a:ext uri="{FF2B5EF4-FFF2-40B4-BE49-F238E27FC236}">
                <a16:creationId xmlns:a16="http://schemas.microsoft.com/office/drawing/2014/main" id="{913B23E3-47C8-45B5-8876-F28604DED109}"/>
              </a:ext>
            </a:extLst>
          </xdr:cNvPr>
          <xdr:cNvSpPr/>
        </xdr:nvSpPr>
        <xdr:spPr>
          <a:xfrm>
            <a:off x="6781799" y="1300162"/>
            <a:ext cx="257175" cy="1462087"/>
          </a:xfrm>
          <a:prstGeom prst="rect">
            <a:avLst/>
          </a:prstGeom>
          <a:solidFill>
            <a:schemeClr val="tx1">
              <a:lumMod val="50000"/>
              <a:lumOff val="50000"/>
            </a:schemeClr>
          </a:solidFill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n-GB" sz="1100"/>
          </a:p>
        </xdr:txBody>
      </xdr:sp>
      <xdr:sp macro="" textlink="">
        <xdr:nvSpPr>
          <xdr:cNvPr id="19" name="TextBox 18">
            <a:extLst>
              <a:ext uri="{FF2B5EF4-FFF2-40B4-BE49-F238E27FC236}">
                <a16:creationId xmlns:a16="http://schemas.microsoft.com/office/drawing/2014/main" id="{7A2D4661-DD12-441C-82F6-D9B1463999E6}"/>
              </a:ext>
            </a:extLst>
          </xdr:cNvPr>
          <xdr:cNvSpPr txBox="1"/>
        </xdr:nvSpPr>
        <xdr:spPr>
          <a:xfrm>
            <a:off x="6510338" y="1795463"/>
            <a:ext cx="272126" cy="311496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noAutofit/>
          </a:bodyPr>
          <a:lstStyle/>
          <a:p>
            <a:r>
              <a:rPr lang="en-GB" sz="1400"/>
              <a:t>P</a:t>
            </a:r>
          </a:p>
        </xdr:txBody>
      </xdr:sp>
    </xdr:grpSp>
    <xdr:clientData/>
  </xdr:twoCellAnchor>
  <xdr:twoCellAnchor editAs="oneCell">
    <xdr:from>
      <xdr:col>8</xdr:col>
      <xdr:colOff>523874</xdr:colOff>
      <xdr:row>0</xdr:row>
      <xdr:rowOff>19050</xdr:rowOff>
    </xdr:from>
    <xdr:to>
      <xdr:col>14</xdr:col>
      <xdr:colOff>157161</xdr:colOff>
      <xdr:row>9</xdr:row>
      <xdr:rowOff>10865</xdr:rowOff>
    </xdr:to>
    <xdr:pic>
      <xdr:nvPicPr>
        <xdr:cNvPr id="21" name="Picture 20">
          <a:extLst>
            <a:ext uri="{FF2B5EF4-FFF2-40B4-BE49-F238E27FC236}">
              <a16:creationId xmlns:a16="http://schemas.microsoft.com/office/drawing/2014/main" id="{0F0D6DC3-81AD-FE50-F8F9-02E877DD0B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800724" y="19050"/>
          <a:ext cx="3519487" cy="1620590"/>
        </a:xfrm>
        <a:prstGeom prst="rect">
          <a:avLst/>
        </a:prstGeom>
      </xdr:spPr>
    </xdr:pic>
    <xdr:clientData/>
  </xdr:twoCellAnchor>
  <xdr:twoCellAnchor editAs="oneCell">
    <xdr:from>
      <xdr:col>0</xdr:col>
      <xdr:colOff>133350</xdr:colOff>
      <xdr:row>42</xdr:row>
      <xdr:rowOff>130200</xdr:rowOff>
    </xdr:from>
    <xdr:to>
      <xdr:col>7</xdr:col>
      <xdr:colOff>273266</xdr:colOff>
      <xdr:row>47</xdr:row>
      <xdr:rowOff>33642</xdr:rowOff>
    </xdr:to>
    <xdr:pic>
      <xdr:nvPicPr>
        <xdr:cNvPr id="22" name="Picture 21">
          <a:extLst>
            <a:ext uri="{FF2B5EF4-FFF2-40B4-BE49-F238E27FC236}">
              <a16:creationId xmlns:a16="http://schemas.microsoft.com/office/drawing/2014/main" id="{F0B23C8B-7F7E-8CF5-5797-3A8E736486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33350" y="7369200"/>
          <a:ext cx="4769066" cy="80831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hyperlink" Target="https://modelnet.co.uk/collections/marine-fittings-1" TargetMode="External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maritime.org/doc/steel/part5.php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533FB6-D545-4749-8310-A4177CBC7028}">
  <dimension ref="A1:G76"/>
  <sheetViews>
    <sheetView tabSelected="1" zoomScale="80" zoomScaleNormal="80" workbookViewId="0">
      <pane ySplit="5" topLeftCell="A6" activePane="bottomLeft" state="frozen"/>
      <selection pane="bottomLeft" activeCell="M4" sqref="M4"/>
    </sheetView>
  </sheetViews>
  <sheetFormatPr defaultRowHeight="14.25" x14ac:dyDescent="0.45"/>
  <cols>
    <col min="2" max="5" width="9.06640625" style="1"/>
    <col min="6" max="6" width="10.1328125" customWidth="1"/>
  </cols>
  <sheetData>
    <row r="1" spans="1:6" x14ac:dyDescent="0.45">
      <c r="A1" t="s">
        <v>89</v>
      </c>
    </row>
    <row r="2" spans="1:6" x14ac:dyDescent="0.45">
      <c r="A2" t="s">
        <v>97</v>
      </c>
    </row>
    <row r="3" spans="1:6" x14ac:dyDescent="0.45">
      <c r="A3" t="s">
        <v>98</v>
      </c>
    </row>
    <row r="5" spans="1:6" ht="57" x14ac:dyDescent="0.45">
      <c r="B5" s="4" t="s">
        <v>90</v>
      </c>
      <c r="C5" s="2" t="s">
        <v>86</v>
      </c>
      <c r="D5" s="2" t="s">
        <v>92</v>
      </c>
      <c r="E5" s="2" t="s">
        <v>91</v>
      </c>
      <c r="F5" s="2" t="s">
        <v>11</v>
      </c>
    </row>
    <row r="6" spans="1:6" x14ac:dyDescent="0.45">
      <c r="A6" s="20" t="s">
        <v>93</v>
      </c>
      <c r="B6" s="4" t="s">
        <v>4</v>
      </c>
      <c r="C6" s="18">
        <v>2</v>
      </c>
      <c r="D6" s="18">
        <v>1</v>
      </c>
      <c r="E6" s="18" t="s">
        <v>96</v>
      </c>
      <c r="F6" s="2"/>
    </row>
    <row r="7" spans="1:6" x14ac:dyDescent="0.45">
      <c r="A7" t="s">
        <v>30</v>
      </c>
      <c r="B7" s="1" t="s">
        <v>4</v>
      </c>
      <c r="C7" s="18">
        <v>2</v>
      </c>
      <c r="D7" s="18">
        <v>1</v>
      </c>
      <c r="E7" s="18">
        <v>1.7</v>
      </c>
      <c r="F7" s="2"/>
    </row>
    <row r="8" spans="1:6" x14ac:dyDescent="0.45">
      <c r="A8" t="s">
        <v>6</v>
      </c>
      <c r="B8" s="1" t="s">
        <v>4</v>
      </c>
      <c r="C8" s="13">
        <v>2</v>
      </c>
      <c r="D8" s="13">
        <v>1.3</v>
      </c>
      <c r="E8" s="13">
        <v>1.6</v>
      </c>
      <c r="F8" t="s">
        <v>19</v>
      </c>
    </row>
    <row r="9" spans="1:6" x14ac:dyDescent="0.45">
      <c r="A9" s="20" t="s">
        <v>93</v>
      </c>
      <c r="B9" s="1" t="s">
        <v>10</v>
      </c>
      <c r="C9" s="18">
        <v>2</v>
      </c>
      <c r="D9" s="18">
        <v>1.65</v>
      </c>
      <c r="E9" s="18">
        <v>1.55</v>
      </c>
      <c r="F9" s="2"/>
    </row>
    <row r="10" spans="1:6" x14ac:dyDescent="0.45">
      <c r="A10" t="s">
        <v>30</v>
      </c>
      <c r="B10" s="1" t="s">
        <v>10</v>
      </c>
      <c r="C10" s="18">
        <v>2</v>
      </c>
      <c r="D10" s="18">
        <v>2</v>
      </c>
      <c r="E10" s="18">
        <v>1.7</v>
      </c>
      <c r="F10" s="2"/>
    </row>
    <row r="11" spans="1:6" x14ac:dyDescent="0.45">
      <c r="A11" t="s">
        <v>6</v>
      </c>
      <c r="B11" s="1" t="s">
        <v>10</v>
      </c>
      <c r="C11" s="13">
        <v>2.2000000000000002</v>
      </c>
      <c r="D11" s="13">
        <v>1.9</v>
      </c>
      <c r="E11" s="13">
        <v>1.6</v>
      </c>
      <c r="F11" t="s">
        <v>24</v>
      </c>
    </row>
    <row r="12" spans="1:6" x14ac:dyDescent="0.45">
      <c r="A12" t="s">
        <v>30</v>
      </c>
      <c r="B12" s="1" t="s">
        <v>9</v>
      </c>
      <c r="C12" s="16">
        <v>2.5</v>
      </c>
      <c r="D12" s="16">
        <v>1.05</v>
      </c>
      <c r="E12" s="16">
        <v>1.8</v>
      </c>
      <c r="F12" s="2"/>
    </row>
    <row r="13" spans="1:6" x14ac:dyDescent="0.45">
      <c r="A13" t="s">
        <v>30</v>
      </c>
      <c r="B13" s="1" t="s">
        <v>31</v>
      </c>
      <c r="C13" s="16">
        <v>2.5</v>
      </c>
      <c r="D13" s="16">
        <v>2.0499999999999998</v>
      </c>
      <c r="E13" s="16">
        <v>1.8</v>
      </c>
      <c r="F13" s="2"/>
    </row>
    <row r="14" spans="1:6" x14ac:dyDescent="0.45">
      <c r="A14" t="s">
        <v>6</v>
      </c>
      <c r="B14" s="1" t="s">
        <v>9</v>
      </c>
      <c r="C14" s="13">
        <v>2.6</v>
      </c>
      <c r="D14" s="13">
        <v>1.4</v>
      </c>
      <c r="E14" s="13">
        <v>2</v>
      </c>
      <c r="F14" t="s">
        <v>20</v>
      </c>
    </row>
    <row r="15" spans="1:6" x14ac:dyDescent="0.45">
      <c r="A15" t="s">
        <v>0</v>
      </c>
      <c r="B15" s="1" t="s">
        <v>4</v>
      </c>
      <c r="C15" s="13">
        <v>2.8</v>
      </c>
      <c r="D15" s="13">
        <v>1.5</v>
      </c>
      <c r="E15" s="13">
        <v>2.2000000000000002</v>
      </c>
      <c r="F15" t="s">
        <v>13</v>
      </c>
    </row>
    <row r="16" spans="1:6" x14ac:dyDescent="0.45">
      <c r="A16" t="s">
        <v>5</v>
      </c>
      <c r="B16" s="1" t="s">
        <v>4</v>
      </c>
      <c r="C16" s="13">
        <v>2.9</v>
      </c>
      <c r="D16" s="13">
        <v>1.5</v>
      </c>
      <c r="E16" s="13">
        <v>2.2000000000000002</v>
      </c>
      <c r="F16" t="s">
        <v>14</v>
      </c>
    </row>
    <row r="17" spans="1:7" x14ac:dyDescent="0.45">
      <c r="A17" t="s">
        <v>30</v>
      </c>
      <c r="B17" s="1" t="s">
        <v>1</v>
      </c>
      <c r="C17" s="17">
        <v>3</v>
      </c>
      <c r="D17" s="16">
        <v>1.2</v>
      </c>
      <c r="E17" s="16">
        <v>2.2000000000000002</v>
      </c>
      <c r="F17" s="2"/>
    </row>
    <row r="18" spans="1:7" x14ac:dyDescent="0.45">
      <c r="A18" t="s">
        <v>30</v>
      </c>
      <c r="B18" s="3" t="s">
        <v>3</v>
      </c>
      <c r="C18" s="19">
        <v>3</v>
      </c>
      <c r="D18" s="3">
        <v>1.9</v>
      </c>
      <c r="E18" s="3">
        <v>2.2000000000000002</v>
      </c>
      <c r="F18" s="2"/>
    </row>
    <row r="19" spans="1:7" x14ac:dyDescent="0.45">
      <c r="A19" t="s">
        <v>6</v>
      </c>
      <c r="B19" s="3" t="s">
        <v>1</v>
      </c>
      <c r="C19" s="19">
        <v>3</v>
      </c>
      <c r="D19" s="19">
        <v>1.9</v>
      </c>
      <c r="E19" s="19">
        <v>2.5</v>
      </c>
      <c r="F19" t="s">
        <v>21</v>
      </c>
    </row>
    <row r="20" spans="1:7" x14ac:dyDescent="0.45">
      <c r="A20" s="20" t="s">
        <v>93</v>
      </c>
      <c r="B20" s="1" t="s">
        <v>3</v>
      </c>
      <c r="C20" s="13">
        <v>3</v>
      </c>
      <c r="D20" s="13">
        <v>2.35</v>
      </c>
      <c r="E20" s="13">
        <v>2.4500000000000002</v>
      </c>
    </row>
    <row r="21" spans="1:7" x14ac:dyDescent="0.45">
      <c r="A21" s="20" t="s">
        <v>93</v>
      </c>
      <c r="B21" s="1" t="s">
        <v>1</v>
      </c>
      <c r="C21" s="13">
        <v>3.05</v>
      </c>
      <c r="D21" s="13">
        <v>1.55</v>
      </c>
      <c r="E21" s="13">
        <v>2.4500000000000002</v>
      </c>
    </row>
    <row r="22" spans="1:7" x14ac:dyDescent="0.45">
      <c r="A22" t="s">
        <v>30</v>
      </c>
      <c r="B22" s="1" t="s">
        <v>23</v>
      </c>
      <c r="C22" s="1">
        <v>3.5</v>
      </c>
      <c r="D22" s="1">
        <v>1.2</v>
      </c>
      <c r="E22" s="1">
        <v>2.6</v>
      </c>
      <c r="F22" s="2"/>
    </row>
    <row r="23" spans="1:7" x14ac:dyDescent="0.45">
      <c r="A23" t="s">
        <v>30</v>
      </c>
      <c r="B23" s="1" t="s">
        <v>32</v>
      </c>
      <c r="C23" s="1">
        <v>3.5</v>
      </c>
      <c r="D23" s="1">
        <v>2.0499999999999998</v>
      </c>
      <c r="E23" s="1">
        <v>2.6</v>
      </c>
      <c r="F23" s="2"/>
    </row>
    <row r="24" spans="1:7" x14ac:dyDescent="0.45">
      <c r="A24" t="s">
        <v>6</v>
      </c>
      <c r="B24" s="3" t="s">
        <v>23</v>
      </c>
      <c r="C24" s="19">
        <v>3.5</v>
      </c>
      <c r="D24" s="19">
        <v>2.4</v>
      </c>
      <c r="E24" s="19">
        <v>2.9</v>
      </c>
      <c r="F24" t="s">
        <v>22</v>
      </c>
    </row>
    <row r="25" spans="1:7" x14ac:dyDescent="0.45">
      <c r="A25" t="s">
        <v>5</v>
      </c>
      <c r="B25" s="1" t="s">
        <v>1</v>
      </c>
      <c r="C25" s="13">
        <v>3.7</v>
      </c>
      <c r="D25" s="13">
        <v>1.8</v>
      </c>
      <c r="E25" s="13">
        <v>2.7</v>
      </c>
      <c r="F25" t="s">
        <v>15</v>
      </c>
    </row>
    <row r="26" spans="1:7" x14ac:dyDescent="0.45">
      <c r="A26" t="s">
        <v>0</v>
      </c>
      <c r="B26" s="1" t="s">
        <v>3</v>
      </c>
      <c r="C26" s="13">
        <v>3.7</v>
      </c>
      <c r="D26" s="13">
        <v>2.9</v>
      </c>
      <c r="E26" s="13">
        <v>2.2999999999999998</v>
      </c>
      <c r="F26" t="s">
        <v>16</v>
      </c>
    </row>
    <row r="27" spans="1:7" x14ac:dyDescent="0.45">
      <c r="A27" t="s">
        <v>0</v>
      </c>
      <c r="B27" s="1" t="s">
        <v>1</v>
      </c>
      <c r="C27" s="13">
        <v>3.8</v>
      </c>
      <c r="D27" s="13">
        <v>1.7</v>
      </c>
      <c r="E27" s="13">
        <v>2.7</v>
      </c>
      <c r="F27" t="s">
        <v>12</v>
      </c>
    </row>
    <row r="28" spans="1:7" x14ac:dyDescent="0.45">
      <c r="A28" s="20" t="s">
        <v>93</v>
      </c>
      <c r="B28" s="1" t="s">
        <v>27</v>
      </c>
      <c r="C28" s="13">
        <v>3.95</v>
      </c>
      <c r="D28" s="13">
        <v>2.1</v>
      </c>
      <c r="E28" s="13">
        <v>3.2</v>
      </c>
    </row>
    <row r="29" spans="1:7" x14ac:dyDescent="0.45">
      <c r="A29" s="20" t="s">
        <v>93</v>
      </c>
      <c r="B29" s="1" t="s">
        <v>8</v>
      </c>
      <c r="C29" s="13">
        <v>3.95</v>
      </c>
      <c r="D29" s="13">
        <v>3.1</v>
      </c>
      <c r="E29" s="13">
        <v>3.2</v>
      </c>
    </row>
    <row r="30" spans="1:7" x14ac:dyDescent="0.45">
      <c r="A30" t="s">
        <v>30</v>
      </c>
      <c r="B30" s="1" t="s">
        <v>27</v>
      </c>
      <c r="C30" s="17">
        <v>4</v>
      </c>
      <c r="D30" s="16">
        <v>1.2</v>
      </c>
      <c r="E30" s="17">
        <v>3</v>
      </c>
      <c r="F30" s="2"/>
      <c r="G30" s="2"/>
    </row>
    <row r="31" spans="1:7" x14ac:dyDescent="0.45">
      <c r="A31" t="s">
        <v>30</v>
      </c>
      <c r="B31" s="1" t="s">
        <v>8</v>
      </c>
      <c r="C31" s="17">
        <v>4</v>
      </c>
      <c r="D31" s="16">
        <v>2.0499999999999998</v>
      </c>
      <c r="E31" s="17">
        <v>3</v>
      </c>
      <c r="F31" s="2"/>
    </row>
    <row r="32" spans="1:7" x14ac:dyDescent="0.45">
      <c r="A32" t="s">
        <v>6</v>
      </c>
      <c r="B32" s="3" t="s">
        <v>27</v>
      </c>
      <c r="C32" s="19">
        <v>4</v>
      </c>
      <c r="D32" s="19">
        <v>2.6</v>
      </c>
      <c r="E32" s="19">
        <v>3.3</v>
      </c>
      <c r="F32" t="s">
        <v>28</v>
      </c>
    </row>
    <row r="33" spans="1:6" x14ac:dyDescent="0.45">
      <c r="A33" t="s">
        <v>6</v>
      </c>
      <c r="B33" s="1" t="s">
        <v>8</v>
      </c>
      <c r="C33" s="13">
        <v>4</v>
      </c>
      <c r="D33" s="13">
        <v>2.9</v>
      </c>
      <c r="E33" s="13">
        <v>3.3</v>
      </c>
      <c r="F33" t="s">
        <v>26</v>
      </c>
    </row>
    <row r="34" spans="1:6" x14ac:dyDescent="0.45">
      <c r="A34" t="s">
        <v>0</v>
      </c>
      <c r="B34" s="3" t="s">
        <v>27</v>
      </c>
      <c r="C34" s="3">
        <v>4.5</v>
      </c>
      <c r="D34" s="19">
        <v>3</v>
      </c>
      <c r="E34" s="19">
        <v>3</v>
      </c>
      <c r="F34" t="s">
        <v>87</v>
      </c>
    </row>
    <row r="35" spans="1:6" x14ac:dyDescent="0.45">
      <c r="A35" t="s">
        <v>0</v>
      </c>
      <c r="B35" s="1" t="s">
        <v>2</v>
      </c>
      <c r="C35" s="13">
        <v>5</v>
      </c>
      <c r="D35" s="13">
        <v>2.4</v>
      </c>
      <c r="E35" s="13">
        <v>3.4</v>
      </c>
      <c r="F35" t="s">
        <v>17</v>
      </c>
    </row>
    <row r="36" spans="1:6" x14ac:dyDescent="0.45">
      <c r="A36" t="s">
        <v>0</v>
      </c>
      <c r="B36" s="1" t="s">
        <v>7</v>
      </c>
      <c r="C36" s="13">
        <v>5</v>
      </c>
      <c r="D36" s="13">
        <v>3</v>
      </c>
      <c r="E36" s="13">
        <v>3.4</v>
      </c>
      <c r="F36" t="s">
        <v>18</v>
      </c>
    </row>
    <row r="37" spans="1:6" x14ac:dyDescent="0.45">
      <c r="A37" t="s">
        <v>6</v>
      </c>
      <c r="B37" s="3" t="s">
        <v>2</v>
      </c>
      <c r="C37" s="19">
        <v>5</v>
      </c>
      <c r="D37" s="19">
        <v>3</v>
      </c>
      <c r="E37" s="3">
        <v>4.2</v>
      </c>
      <c r="F37" t="s">
        <v>29</v>
      </c>
    </row>
    <row r="38" spans="1:6" x14ac:dyDescent="0.45">
      <c r="A38" t="s">
        <v>6</v>
      </c>
      <c r="B38" s="1" t="s">
        <v>7</v>
      </c>
      <c r="C38" s="13">
        <v>5</v>
      </c>
      <c r="D38" s="13">
        <v>3.7</v>
      </c>
      <c r="E38" s="13">
        <v>4.2</v>
      </c>
      <c r="F38" t="s">
        <v>25</v>
      </c>
    </row>
    <row r="42" spans="1:6" x14ac:dyDescent="0.45">
      <c r="A42" s="5" t="s">
        <v>93</v>
      </c>
      <c r="B42" s="6" t="s">
        <v>33</v>
      </c>
    </row>
    <row r="51" spans="1:5" x14ac:dyDescent="0.45">
      <c r="B51"/>
      <c r="C51"/>
      <c r="D51"/>
      <c r="E51"/>
    </row>
    <row r="52" spans="1:5" x14ac:dyDescent="0.45">
      <c r="B52"/>
      <c r="C52"/>
      <c r="D52"/>
      <c r="E52"/>
    </row>
    <row r="53" spans="1:5" x14ac:dyDescent="0.45">
      <c r="C53"/>
      <c r="D53"/>
      <c r="E53"/>
    </row>
    <row r="54" spans="1:5" x14ac:dyDescent="0.45">
      <c r="A54" s="5"/>
      <c r="C54"/>
      <c r="D54"/>
      <c r="E54"/>
    </row>
    <row r="55" spans="1:5" x14ac:dyDescent="0.45">
      <c r="A55" s="1"/>
      <c r="C55"/>
      <c r="D55"/>
      <c r="E55"/>
    </row>
    <row r="56" spans="1:5" x14ac:dyDescent="0.45">
      <c r="B56"/>
      <c r="C56"/>
      <c r="D56"/>
      <c r="E56"/>
    </row>
    <row r="57" spans="1:5" x14ac:dyDescent="0.45">
      <c r="B57"/>
      <c r="C57"/>
      <c r="D57"/>
      <c r="E57"/>
    </row>
    <row r="58" spans="1:5" x14ac:dyDescent="0.45">
      <c r="B58"/>
      <c r="C58"/>
      <c r="D58"/>
      <c r="E58"/>
    </row>
    <row r="59" spans="1:5" x14ac:dyDescent="0.45">
      <c r="B59"/>
      <c r="C59"/>
      <c r="D59"/>
      <c r="E59"/>
    </row>
    <row r="60" spans="1:5" x14ac:dyDescent="0.45">
      <c r="B60"/>
      <c r="C60"/>
      <c r="D60"/>
      <c r="E60"/>
    </row>
    <row r="61" spans="1:5" x14ac:dyDescent="0.45">
      <c r="B61"/>
      <c r="C61"/>
      <c r="D61"/>
      <c r="E61"/>
    </row>
    <row r="62" spans="1:5" x14ac:dyDescent="0.45">
      <c r="B62"/>
      <c r="C62"/>
      <c r="D62"/>
      <c r="E62"/>
    </row>
    <row r="63" spans="1:5" x14ac:dyDescent="0.45">
      <c r="B63"/>
      <c r="C63"/>
      <c r="D63"/>
      <c r="E63"/>
    </row>
    <row r="64" spans="1:5" x14ac:dyDescent="0.45">
      <c r="B64"/>
      <c r="C64"/>
      <c r="D64"/>
      <c r="E64"/>
    </row>
    <row r="65" customFormat="1" x14ac:dyDescent="0.45"/>
    <row r="66" customFormat="1" x14ac:dyDescent="0.45"/>
    <row r="67" customFormat="1" x14ac:dyDescent="0.45"/>
    <row r="68" customFormat="1" x14ac:dyDescent="0.45"/>
    <row r="69" customFormat="1" x14ac:dyDescent="0.45"/>
    <row r="70" customFormat="1" x14ac:dyDescent="0.45"/>
    <row r="71" customFormat="1" x14ac:dyDescent="0.45"/>
    <row r="72" customFormat="1" x14ac:dyDescent="0.45"/>
    <row r="73" customFormat="1" x14ac:dyDescent="0.45"/>
    <row r="74" customFormat="1" x14ac:dyDescent="0.45"/>
    <row r="75" customFormat="1" x14ac:dyDescent="0.45"/>
    <row r="76" customFormat="1" x14ac:dyDescent="0.45"/>
  </sheetData>
  <sortState xmlns:xlrd2="http://schemas.microsoft.com/office/spreadsheetml/2017/richdata2" ref="A6:F38">
    <sortCondition ref="C6:C38"/>
    <sortCondition ref="D6:D38"/>
  </sortState>
  <phoneticPr fontId="1" type="noConversion"/>
  <hyperlinks>
    <hyperlink ref="B42" r:id="rId1" xr:uid="{E6D663DB-4276-4C28-8B20-76636080FF85}"/>
  </hyperlinks>
  <pageMargins left="0.7" right="0.7" top="0.75" bottom="0.75" header="0.3" footer="0.3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EBE2C2-621F-4BF0-B8F0-9316105DB2CC}">
  <dimension ref="A1:M70"/>
  <sheetViews>
    <sheetView workbookViewId="0">
      <selection activeCell="P4" sqref="P4"/>
    </sheetView>
  </sheetViews>
  <sheetFormatPr defaultRowHeight="14.25" x14ac:dyDescent="0.45"/>
  <cols>
    <col min="1" max="1" width="9.06640625" style="1"/>
    <col min="2" max="2" width="9.06640625" customWidth="1"/>
    <col min="3" max="3" width="10.3984375" customWidth="1"/>
    <col min="4" max="6" width="9.06640625" customWidth="1"/>
  </cols>
  <sheetData>
    <row r="1" spans="1:4" x14ac:dyDescent="0.45">
      <c r="A1" s="15" t="s">
        <v>69</v>
      </c>
    </row>
    <row r="2" spans="1:4" x14ac:dyDescent="0.45">
      <c r="A2" s="11" t="s">
        <v>70</v>
      </c>
    </row>
    <row r="3" spans="1:4" x14ac:dyDescent="0.45">
      <c r="A3"/>
    </row>
    <row r="4" spans="1:4" x14ac:dyDescent="0.45">
      <c r="A4" t="s">
        <v>72</v>
      </c>
    </row>
    <row r="5" spans="1:4" x14ac:dyDescent="0.45">
      <c r="A5" t="s">
        <v>71</v>
      </c>
    </row>
    <row r="6" spans="1:4" x14ac:dyDescent="0.45">
      <c r="A6" t="s">
        <v>88</v>
      </c>
    </row>
    <row r="7" spans="1:4" x14ac:dyDescent="0.45">
      <c r="A7" t="s">
        <v>84</v>
      </c>
    </row>
    <row r="8" spans="1:4" x14ac:dyDescent="0.45">
      <c r="A8"/>
    </row>
    <row r="9" spans="1:4" x14ac:dyDescent="0.45">
      <c r="A9"/>
    </row>
    <row r="11" spans="1:4" x14ac:dyDescent="0.45">
      <c r="A11" s="1" t="s">
        <v>34</v>
      </c>
      <c r="B11" s="7">
        <v>0.2</v>
      </c>
      <c r="C11" t="s">
        <v>85</v>
      </c>
    </row>
    <row r="12" spans="1:4" x14ac:dyDescent="0.45">
      <c r="A12" s="1" t="s">
        <v>37</v>
      </c>
      <c r="B12">
        <f>B11*1.1</f>
        <v>0.22000000000000003</v>
      </c>
      <c r="C12" s="8" t="s">
        <v>38</v>
      </c>
      <c r="D12" t="s">
        <v>36</v>
      </c>
    </row>
    <row r="13" spans="1:4" x14ac:dyDescent="0.45">
      <c r="A13" s="1" t="s">
        <v>39</v>
      </c>
      <c r="B13">
        <f>B12*5</f>
        <v>1.1000000000000001</v>
      </c>
      <c r="C13" s="8" t="s">
        <v>40</v>
      </c>
      <c r="D13" t="s">
        <v>41</v>
      </c>
    </row>
    <row r="14" spans="1:4" x14ac:dyDescent="0.45">
      <c r="A14" s="1" t="s">
        <v>42</v>
      </c>
      <c r="B14">
        <f>B12</f>
        <v>0.22000000000000003</v>
      </c>
      <c r="C14" s="8" t="s">
        <v>46</v>
      </c>
      <c r="D14" t="s">
        <v>43</v>
      </c>
    </row>
    <row r="15" spans="1:4" x14ac:dyDescent="0.45">
      <c r="A15" s="1" t="s">
        <v>45</v>
      </c>
      <c r="B15">
        <f>B13+B11</f>
        <v>1.3</v>
      </c>
      <c r="C15" s="8" t="s">
        <v>47</v>
      </c>
      <c r="D15" t="s">
        <v>44</v>
      </c>
    </row>
    <row r="16" spans="1:4" x14ac:dyDescent="0.45">
      <c r="A16" s="1" t="s">
        <v>60</v>
      </c>
      <c r="B16">
        <f>B12*6</f>
        <v>1.3200000000000003</v>
      </c>
      <c r="C16" s="8" t="s">
        <v>51</v>
      </c>
      <c r="D16" t="s">
        <v>61</v>
      </c>
    </row>
    <row r="17" spans="1:13" x14ac:dyDescent="0.45">
      <c r="A17" s="1" t="s">
        <v>50</v>
      </c>
      <c r="B17" s="10">
        <f>B14*8</f>
        <v>1.7600000000000002</v>
      </c>
      <c r="C17" s="8" t="s">
        <v>52</v>
      </c>
      <c r="D17" t="s">
        <v>49</v>
      </c>
    </row>
    <row r="18" spans="1:13" x14ac:dyDescent="0.45">
      <c r="A18" s="1" t="s">
        <v>48</v>
      </c>
      <c r="B18">
        <f>B17/2</f>
        <v>0.88000000000000012</v>
      </c>
      <c r="C18" s="8" t="s">
        <v>53</v>
      </c>
      <c r="D18" t="s">
        <v>54</v>
      </c>
    </row>
    <row r="19" spans="1:13" x14ac:dyDescent="0.45">
      <c r="A19" s="1" t="s">
        <v>63</v>
      </c>
      <c r="B19">
        <f>B17*3/8</f>
        <v>0.66000000000000014</v>
      </c>
      <c r="C19" s="8" t="s">
        <v>64</v>
      </c>
      <c r="D19" t="s">
        <v>65</v>
      </c>
    </row>
    <row r="20" spans="1:13" x14ac:dyDescent="0.45">
      <c r="A20" s="1" t="s">
        <v>55</v>
      </c>
      <c r="B20" s="9">
        <f>B14*5/6</f>
        <v>0.18333333333333335</v>
      </c>
      <c r="C20" s="8" t="s">
        <v>57</v>
      </c>
      <c r="D20" t="s">
        <v>56</v>
      </c>
    </row>
    <row r="21" spans="1:13" x14ac:dyDescent="0.45">
      <c r="A21" s="1" t="s">
        <v>62</v>
      </c>
      <c r="B21" s="9">
        <f>B18+B14+B20</f>
        <v>1.2833333333333334</v>
      </c>
      <c r="C21" s="8" t="s">
        <v>59</v>
      </c>
      <c r="D21" t="s">
        <v>58</v>
      </c>
    </row>
    <row r="22" spans="1:13" x14ac:dyDescent="0.45">
      <c r="A22" s="1" t="s">
        <v>66</v>
      </c>
      <c r="B22" s="9">
        <f>B18+(B14+B20)*2</f>
        <v>1.686666666666667</v>
      </c>
      <c r="C22" s="8" t="s">
        <v>68</v>
      </c>
      <c r="D22" t="s">
        <v>67</v>
      </c>
    </row>
    <row r="23" spans="1:13" x14ac:dyDescent="0.45">
      <c r="B23" s="10">
        <f>B17/B11</f>
        <v>8.8000000000000007</v>
      </c>
      <c r="C23" s="8" t="s">
        <v>95</v>
      </c>
      <c r="D23" t="s">
        <v>94</v>
      </c>
    </row>
    <row r="27" spans="1:13" x14ac:dyDescent="0.45">
      <c r="A27" s="1" t="s">
        <v>34</v>
      </c>
      <c r="B27" s="14">
        <v>0.20795454545454536</v>
      </c>
      <c r="C27" t="s">
        <v>35</v>
      </c>
      <c r="G27" s="14">
        <v>0.22727272727272724</v>
      </c>
      <c r="H27" s="14">
        <v>0.34090909090909094</v>
      </c>
      <c r="I27" s="14">
        <v>0.45454545454545447</v>
      </c>
      <c r="J27" s="14">
        <v>0.56818181818181801</v>
      </c>
      <c r="K27" s="14">
        <v>0.68181818181818177</v>
      </c>
      <c r="L27" s="14">
        <v>0.7954545454545453</v>
      </c>
      <c r="M27" s="14">
        <v>0.90909090909090895</v>
      </c>
    </row>
    <row r="28" spans="1:13" x14ac:dyDescent="0.45">
      <c r="A28" s="1" t="s">
        <v>37</v>
      </c>
      <c r="B28">
        <f>B27*1.1</f>
        <v>0.22874999999999993</v>
      </c>
      <c r="C28" s="8" t="s">
        <v>38</v>
      </c>
      <c r="D28" t="s">
        <v>36</v>
      </c>
      <c r="G28">
        <f>G27*1.1</f>
        <v>0.24999999999999997</v>
      </c>
      <c r="H28">
        <f>H27*1.1</f>
        <v>0.37500000000000006</v>
      </c>
      <c r="I28">
        <f t="shared" ref="I28:M28" si="0">I27*1.1</f>
        <v>0.49999999999999994</v>
      </c>
      <c r="J28">
        <f t="shared" si="0"/>
        <v>0.62499999999999989</v>
      </c>
      <c r="K28">
        <f t="shared" si="0"/>
        <v>0.75</v>
      </c>
      <c r="L28">
        <f t="shared" si="0"/>
        <v>0.87499999999999989</v>
      </c>
      <c r="M28">
        <f t="shared" si="0"/>
        <v>0.99999999999999989</v>
      </c>
    </row>
    <row r="29" spans="1:13" x14ac:dyDescent="0.45">
      <c r="A29" s="1" t="s">
        <v>39</v>
      </c>
      <c r="B29">
        <f>B28*5</f>
        <v>1.1437499999999996</v>
      </c>
      <c r="C29" s="8" t="s">
        <v>40</v>
      </c>
      <c r="D29" t="s">
        <v>41</v>
      </c>
      <c r="G29">
        <f>G28*5</f>
        <v>1.2499999999999998</v>
      </c>
      <c r="H29">
        <f>H28*5</f>
        <v>1.8750000000000002</v>
      </c>
      <c r="I29">
        <f t="shared" ref="I29:M29" si="1">I28*5</f>
        <v>2.4999999999999996</v>
      </c>
      <c r="J29">
        <f t="shared" si="1"/>
        <v>3.1249999999999996</v>
      </c>
      <c r="K29">
        <f t="shared" si="1"/>
        <v>3.75</v>
      </c>
      <c r="L29">
        <f t="shared" si="1"/>
        <v>4.3749999999999991</v>
      </c>
      <c r="M29">
        <f t="shared" si="1"/>
        <v>4.9999999999999991</v>
      </c>
    </row>
    <row r="30" spans="1:13" x14ac:dyDescent="0.45">
      <c r="A30" s="1" t="s">
        <v>42</v>
      </c>
      <c r="B30">
        <f>B28</f>
        <v>0.22874999999999993</v>
      </c>
      <c r="C30" s="8" t="s">
        <v>46</v>
      </c>
      <c r="D30" t="s">
        <v>43</v>
      </c>
      <c r="G30">
        <f>G28</f>
        <v>0.24999999999999997</v>
      </c>
      <c r="H30">
        <f>H28</f>
        <v>0.37500000000000006</v>
      </c>
      <c r="I30">
        <f t="shared" ref="I30:M30" si="2">I28</f>
        <v>0.49999999999999994</v>
      </c>
      <c r="J30">
        <f t="shared" si="2"/>
        <v>0.62499999999999989</v>
      </c>
      <c r="K30">
        <f t="shared" si="2"/>
        <v>0.75</v>
      </c>
      <c r="L30">
        <f t="shared" si="2"/>
        <v>0.87499999999999989</v>
      </c>
      <c r="M30">
        <f t="shared" si="2"/>
        <v>0.99999999999999989</v>
      </c>
    </row>
    <row r="31" spans="1:13" x14ac:dyDescent="0.45">
      <c r="A31" s="1" t="s">
        <v>45</v>
      </c>
      <c r="B31" s="9">
        <f>B29+B27</f>
        <v>1.3517045454545449</v>
      </c>
      <c r="C31" s="9" t="s">
        <v>47</v>
      </c>
      <c r="D31" s="9" t="s">
        <v>44</v>
      </c>
      <c r="E31" s="9"/>
      <c r="F31" s="9"/>
      <c r="G31" s="9">
        <f>G29+G27</f>
        <v>1.4772727272727271</v>
      </c>
      <c r="H31" s="9">
        <f>H29+H27</f>
        <v>2.2159090909090913</v>
      </c>
      <c r="I31" s="9">
        <f t="shared" ref="I31:M31" si="3">I29+I27</f>
        <v>2.9545454545454541</v>
      </c>
      <c r="J31" s="9">
        <f t="shared" si="3"/>
        <v>3.6931818181818175</v>
      </c>
      <c r="K31" s="9">
        <f t="shared" si="3"/>
        <v>4.4318181818181817</v>
      </c>
      <c r="L31" s="9">
        <f t="shared" si="3"/>
        <v>5.1704545454545441</v>
      </c>
      <c r="M31" s="9">
        <f t="shared" si="3"/>
        <v>5.9090909090909083</v>
      </c>
    </row>
    <row r="32" spans="1:13" x14ac:dyDescent="0.45">
      <c r="A32" s="1" t="s">
        <v>60</v>
      </c>
      <c r="B32">
        <f>B28*6</f>
        <v>1.3724999999999996</v>
      </c>
      <c r="C32" s="8" t="s">
        <v>51</v>
      </c>
      <c r="D32" t="s">
        <v>61</v>
      </c>
      <c r="G32">
        <f>G28*6</f>
        <v>1.4999999999999998</v>
      </c>
      <c r="H32">
        <f>H28*6</f>
        <v>2.2500000000000004</v>
      </c>
      <c r="I32">
        <f t="shared" ref="I32:M32" si="4">I28*6</f>
        <v>2.9999999999999996</v>
      </c>
      <c r="J32">
        <f t="shared" si="4"/>
        <v>3.7499999999999991</v>
      </c>
      <c r="K32">
        <f t="shared" si="4"/>
        <v>4.5</v>
      </c>
      <c r="L32">
        <f t="shared" si="4"/>
        <v>5.2499999999999991</v>
      </c>
      <c r="M32">
        <f t="shared" si="4"/>
        <v>5.9999999999999991</v>
      </c>
    </row>
    <row r="33" spans="1:13" x14ac:dyDescent="0.45">
      <c r="A33" s="1" t="s">
        <v>50</v>
      </c>
      <c r="B33" s="10">
        <f>B30*8</f>
        <v>1.8299999999999994</v>
      </c>
      <c r="C33" s="8" t="s">
        <v>52</v>
      </c>
      <c r="D33" t="s">
        <v>49</v>
      </c>
      <c r="G33" s="10">
        <f>G30*8</f>
        <v>1.9999999999999998</v>
      </c>
      <c r="H33" s="10">
        <f>H30*8</f>
        <v>3.0000000000000004</v>
      </c>
      <c r="I33" s="10">
        <f t="shared" ref="I33:M33" si="5">I30*8</f>
        <v>3.9999999999999996</v>
      </c>
      <c r="J33" s="10">
        <f t="shared" si="5"/>
        <v>4.9999999999999991</v>
      </c>
      <c r="K33" s="10">
        <f t="shared" si="5"/>
        <v>6</v>
      </c>
      <c r="L33" s="10">
        <f t="shared" si="5"/>
        <v>6.9999999999999991</v>
      </c>
      <c r="M33" s="10">
        <f t="shared" si="5"/>
        <v>7.9999999999999991</v>
      </c>
    </row>
    <row r="34" spans="1:13" x14ac:dyDescent="0.45">
      <c r="A34" s="1" t="s">
        <v>48</v>
      </c>
      <c r="B34">
        <f>B33/2</f>
        <v>0.9149999999999997</v>
      </c>
      <c r="C34" s="8" t="s">
        <v>53</v>
      </c>
      <c r="D34" t="s">
        <v>54</v>
      </c>
      <c r="G34">
        <f>G33/2</f>
        <v>0.99999999999999989</v>
      </c>
      <c r="H34">
        <f>H33/2</f>
        <v>1.5000000000000002</v>
      </c>
      <c r="I34">
        <f t="shared" ref="I34:M34" si="6">I33/2</f>
        <v>1.9999999999999998</v>
      </c>
      <c r="J34">
        <f t="shared" si="6"/>
        <v>2.4999999999999996</v>
      </c>
      <c r="K34">
        <f t="shared" si="6"/>
        <v>3</v>
      </c>
      <c r="L34">
        <f t="shared" si="6"/>
        <v>3.4999999999999996</v>
      </c>
      <c r="M34">
        <f t="shared" si="6"/>
        <v>3.9999999999999996</v>
      </c>
    </row>
    <row r="35" spans="1:13" x14ac:dyDescent="0.45">
      <c r="A35" s="1" t="s">
        <v>63</v>
      </c>
      <c r="B35">
        <f>B33*3/8</f>
        <v>0.6862499999999998</v>
      </c>
      <c r="C35" s="8" t="s">
        <v>64</v>
      </c>
      <c r="D35" t="s">
        <v>65</v>
      </c>
      <c r="G35">
        <f>G33*3/8</f>
        <v>0.74999999999999989</v>
      </c>
      <c r="H35">
        <f>H33*3/8</f>
        <v>1.1250000000000002</v>
      </c>
      <c r="I35">
        <f t="shared" ref="I35:M35" si="7">I33*3/8</f>
        <v>1.4999999999999998</v>
      </c>
      <c r="J35">
        <f t="shared" si="7"/>
        <v>1.8749999999999996</v>
      </c>
      <c r="K35">
        <f t="shared" si="7"/>
        <v>2.25</v>
      </c>
      <c r="L35">
        <f t="shared" si="7"/>
        <v>2.6249999999999996</v>
      </c>
      <c r="M35">
        <f t="shared" si="7"/>
        <v>2.9999999999999996</v>
      </c>
    </row>
    <row r="36" spans="1:13" x14ac:dyDescent="0.45">
      <c r="A36" s="1" t="s">
        <v>55</v>
      </c>
      <c r="B36" s="9">
        <f>B30*5/6</f>
        <v>0.19062499999999993</v>
      </c>
      <c r="C36" s="8" t="s">
        <v>57</v>
      </c>
      <c r="D36" t="s">
        <v>56</v>
      </c>
      <c r="G36" s="9">
        <f>G30*5/6</f>
        <v>0.20833333333333329</v>
      </c>
      <c r="H36" s="9">
        <f>H30*5/6</f>
        <v>0.31250000000000006</v>
      </c>
      <c r="I36" s="9">
        <f t="shared" ref="I36:M36" si="8">I30*5/6</f>
        <v>0.41666666666666657</v>
      </c>
      <c r="J36" s="9">
        <f t="shared" si="8"/>
        <v>0.52083333333333326</v>
      </c>
      <c r="K36" s="9">
        <f t="shared" si="8"/>
        <v>0.625</v>
      </c>
      <c r="L36" s="9">
        <f t="shared" si="8"/>
        <v>0.72916666666666652</v>
      </c>
      <c r="M36" s="9">
        <f t="shared" si="8"/>
        <v>0.83333333333333315</v>
      </c>
    </row>
    <row r="37" spans="1:13" x14ac:dyDescent="0.45">
      <c r="A37" s="1" t="s">
        <v>62</v>
      </c>
      <c r="B37" s="9">
        <f>B34+B30+B36</f>
        <v>1.3343749999999996</v>
      </c>
      <c r="C37" s="8" t="s">
        <v>59</v>
      </c>
      <c r="D37" t="s">
        <v>58</v>
      </c>
      <c r="G37" s="9">
        <f>G34+G30+G36</f>
        <v>1.458333333333333</v>
      </c>
      <c r="H37" s="9">
        <f>H34+H30+H36</f>
        <v>2.1875000000000004</v>
      </c>
      <c r="I37" s="9">
        <f t="shared" ref="I37:M37" si="9">I34+I30+I36</f>
        <v>2.9166666666666661</v>
      </c>
      <c r="J37" s="9">
        <f t="shared" si="9"/>
        <v>3.645833333333333</v>
      </c>
      <c r="K37" s="9">
        <f t="shared" si="9"/>
        <v>4.375</v>
      </c>
      <c r="L37" s="9">
        <f t="shared" si="9"/>
        <v>5.1041666666666661</v>
      </c>
      <c r="M37" s="9">
        <f t="shared" si="9"/>
        <v>5.8333333333333321</v>
      </c>
    </row>
    <row r="38" spans="1:13" x14ac:dyDescent="0.45">
      <c r="B38" s="9"/>
      <c r="C38" s="8"/>
      <c r="G38" s="9"/>
      <c r="H38" s="9"/>
      <c r="I38" s="9"/>
      <c r="J38" s="9"/>
      <c r="K38" s="9"/>
      <c r="L38" s="9"/>
      <c r="M38" s="9"/>
    </row>
    <row r="39" spans="1:13" x14ac:dyDescent="0.45">
      <c r="B39" s="9"/>
      <c r="C39" s="8"/>
      <c r="G39" s="9"/>
      <c r="H39" s="9"/>
      <c r="I39" s="9"/>
      <c r="J39" s="9"/>
      <c r="K39" s="9"/>
      <c r="L39" s="9"/>
      <c r="M39" s="9"/>
    </row>
    <row r="42" spans="1:13" x14ac:dyDescent="0.45">
      <c r="A42" t="s">
        <v>73</v>
      </c>
    </row>
    <row r="49" spans="1:6" x14ac:dyDescent="0.45">
      <c r="A49" t="s">
        <v>78</v>
      </c>
    </row>
    <row r="50" spans="1:6" x14ac:dyDescent="0.45">
      <c r="A50" t="s">
        <v>79</v>
      </c>
    </row>
    <row r="51" spans="1:6" x14ac:dyDescent="0.45">
      <c r="A51" t="s">
        <v>80</v>
      </c>
    </row>
    <row r="52" spans="1:6" x14ac:dyDescent="0.45">
      <c r="A52" t="s">
        <v>81</v>
      </c>
    </row>
    <row r="55" spans="1:6" x14ac:dyDescent="0.45">
      <c r="A55" s="1" t="s">
        <v>74</v>
      </c>
      <c r="B55" s="1" t="s">
        <v>74</v>
      </c>
      <c r="C55" s="1" t="s">
        <v>74</v>
      </c>
      <c r="D55" s="1" t="s">
        <v>83</v>
      </c>
      <c r="E55" s="1" t="s">
        <v>82</v>
      </c>
      <c r="F55" s="1" t="s">
        <v>82</v>
      </c>
    </row>
    <row r="56" spans="1:6" x14ac:dyDescent="0.45">
      <c r="A56" s="1" t="s">
        <v>75</v>
      </c>
      <c r="B56" s="1" t="s">
        <v>76</v>
      </c>
      <c r="C56" s="1" t="s">
        <v>77</v>
      </c>
      <c r="D56" s="1" t="s">
        <v>75</v>
      </c>
      <c r="E56" s="1" t="s">
        <v>76</v>
      </c>
      <c r="F56" s="1" t="s">
        <v>77</v>
      </c>
    </row>
    <row r="57" spans="1:6" x14ac:dyDescent="0.45">
      <c r="A57" s="1">
        <v>4</v>
      </c>
      <c r="B57" s="12">
        <f t="shared" ref="B57:B70" si="10">A57*25.4/64</f>
        <v>1.5874999999999999</v>
      </c>
      <c r="C57" s="12">
        <f t="shared" ref="C57:C70" si="11">A57*25.4/48</f>
        <v>2.1166666666666667</v>
      </c>
      <c r="D57" s="1">
        <v>0.75</v>
      </c>
      <c r="E57" s="13">
        <f>D57*25.4/PI()/64</f>
        <v>9.4746927059393929E-2</v>
      </c>
      <c r="F57" s="13">
        <f>D57*25.4/PI()/48</f>
        <v>0.12632923607919191</v>
      </c>
    </row>
    <row r="58" spans="1:6" x14ac:dyDescent="0.45">
      <c r="A58" s="1">
        <v>5</v>
      </c>
      <c r="B58" s="12">
        <f t="shared" si="10"/>
        <v>1.984375</v>
      </c>
      <c r="C58" s="12">
        <f t="shared" si="11"/>
        <v>2.6458333333333335</v>
      </c>
      <c r="D58" s="1">
        <v>1</v>
      </c>
      <c r="E58" s="13">
        <f t="shared" ref="E58:E70" si="12">D58*25.4/PI()/64</f>
        <v>0.12632923607919191</v>
      </c>
      <c r="F58" s="13">
        <f t="shared" ref="F58:F70" si="13">D58*25.4/PI()/48</f>
        <v>0.16843898143892255</v>
      </c>
    </row>
    <row r="59" spans="1:6" x14ac:dyDescent="0.45">
      <c r="A59" s="1">
        <v>6</v>
      </c>
      <c r="B59" s="12">
        <f t="shared" si="10"/>
        <v>2.3812499999999996</v>
      </c>
      <c r="C59" s="12">
        <f t="shared" si="11"/>
        <v>3.1749999999999994</v>
      </c>
      <c r="D59" s="1">
        <v>1.5</v>
      </c>
      <c r="E59" s="13">
        <f t="shared" si="12"/>
        <v>0.18949385411878786</v>
      </c>
      <c r="F59" s="13">
        <f t="shared" si="13"/>
        <v>0.25265847215838383</v>
      </c>
    </row>
    <row r="60" spans="1:6" x14ac:dyDescent="0.45">
      <c r="A60" s="1">
        <v>7</v>
      </c>
      <c r="B60" s="12">
        <f t="shared" si="10"/>
        <v>2.7781249999999997</v>
      </c>
      <c r="C60" s="12">
        <f t="shared" si="11"/>
        <v>3.7041666666666662</v>
      </c>
      <c r="D60" s="1">
        <v>2</v>
      </c>
      <c r="E60" s="13">
        <f t="shared" si="12"/>
        <v>0.25265847215838383</v>
      </c>
      <c r="F60" s="13">
        <f t="shared" si="13"/>
        <v>0.33687796287784511</v>
      </c>
    </row>
    <row r="61" spans="1:6" x14ac:dyDescent="0.45">
      <c r="A61" s="1">
        <v>8</v>
      </c>
      <c r="B61" s="12">
        <f t="shared" si="10"/>
        <v>3.1749999999999998</v>
      </c>
      <c r="C61" s="12">
        <f t="shared" si="11"/>
        <v>4.2333333333333334</v>
      </c>
      <c r="D61" s="1">
        <v>2</v>
      </c>
      <c r="E61" s="13">
        <f t="shared" si="12"/>
        <v>0.25265847215838383</v>
      </c>
      <c r="F61" s="13">
        <f t="shared" si="13"/>
        <v>0.33687796287784511</v>
      </c>
    </row>
    <row r="62" spans="1:6" x14ac:dyDescent="0.45">
      <c r="A62" s="1">
        <v>9</v>
      </c>
      <c r="B62" s="12">
        <f t="shared" si="10"/>
        <v>3.5718749999999999</v>
      </c>
      <c r="C62" s="12">
        <f t="shared" si="11"/>
        <v>4.7625000000000002</v>
      </c>
      <c r="D62" s="1">
        <v>2.5</v>
      </c>
      <c r="E62" s="13">
        <f t="shared" si="12"/>
        <v>0.31582309019797983</v>
      </c>
      <c r="F62" s="13">
        <f t="shared" si="13"/>
        <v>0.42109745359730644</v>
      </c>
    </row>
    <row r="63" spans="1:6" x14ac:dyDescent="0.45">
      <c r="A63" s="1">
        <v>10</v>
      </c>
      <c r="B63" s="12">
        <f t="shared" si="10"/>
        <v>3.96875</v>
      </c>
      <c r="C63" s="12">
        <f t="shared" si="11"/>
        <v>5.291666666666667</v>
      </c>
      <c r="D63" s="1">
        <v>2.5</v>
      </c>
      <c r="E63" s="13">
        <f t="shared" si="12"/>
        <v>0.31582309019797983</v>
      </c>
      <c r="F63" s="13">
        <f t="shared" si="13"/>
        <v>0.42109745359730644</v>
      </c>
    </row>
    <row r="64" spans="1:6" x14ac:dyDescent="0.45">
      <c r="A64" s="1">
        <v>11</v>
      </c>
      <c r="B64" s="12">
        <f t="shared" si="10"/>
        <v>4.3656249999999996</v>
      </c>
      <c r="C64" s="12">
        <f t="shared" si="11"/>
        <v>5.8208333333333329</v>
      </c>
      <c r="D64" s="1">
        <v>3</v>
      </c>
      <c r="E64" s="13">
        <f t="shared" si="12"/>
        <v>0.37898770823757572</v>
      </c>
      <c r="F64" s="13">
        <f t="shared" si="13"/>
        <v>0.50531694431676766</v>
      </c>
    </row>
    <row r="65" spans="1:6" x14ac:dyDescent="0.45">
      <c r="A65" s="1">
        <v>12</v>
      </c>
      <c r="B65" s="12">
        <f t="shared" si="10"/>
        <v>4.7624999999999993</v>
      </c>
      <c r="C65" s="12">
        <f t="shared" si="11"/>
        <v>6.3499999999999988</v>
      </c>
      <c r="D65" s="1">
        <v>2.5</v>
      </c>
      <c r="E65" s="13">
        <f t="shared" si="12"/>
        <v>0.31582309019797983</v>
      </c>
      <c r="F65" s="13">
        <f t="shared" si="13"/>
        <v>0.42109745359730644</v>
      </c>
    </row>
    <row r="66" spans="1:6" x14ac:dyDescent="0.45">
      <c r="A66" s="1">
        <v>13</v>
      </c>
      <c r="B66" s="12">
        <f t="shared" si="10"/>
        <v>5.1593749999999998</v>
      </c>
      <c r="C66" s="12">
        <f t="shared" si="11"/>
        <v>6.8791666666666664</v>
      </c>
      <c r="D66" s="1">
        <v>3</v>
      </c>
      <c r="E66" s="13">
        <f t="shared" si="12"/>
        <v>0.37898770823757572</v>
      </c>
      <c r="F66" s="13">
        <f t="shared" si="13"/>
        <v>0.50531694431676766</v>
      </c>
    </row>
    <row r="67" spans="1:6" x14ac:dyDescent="0.45">
      <c r="A67" s="1">
        <v>14</v>
      </c>
      <c r="B67" s="12">
        <f t="shared" si="10"/>
        <v>5.5562499999999995</v>
      </c>
      <c r="C67" s="12">
        <f t="shared" si="11"/>
        <v>7.4083333333333323</v>
      </c>
      <c r="D67" s="1">
        <v>3.5</v>
      </c>
      <c r="E67" s="13">
        <f t="shared" si="12"/>
        <v>0.44215232627717171</v>
      </c>
      <c r="F67" s="13">
        <f t="shared" si="13"/>
        <v>0.58953643503622899</v>
      </c>
    </row>
    <row r="68" spans="1:6" x14ac:dyDescent="0.45">
      <c r="A68" s="1">
        <v>15</v>
      </c>
      <c r="B68" s="12">
        <f t="shared" si="10"/>
        <v>5.953125</v>
      </c>
      <c r="C68" s="12">
        <f t="shared" si="11"/>
        <v>7.9375</v>
      </c>
      <c r="D68" s="1">
        <v>4</v>
      </c>
      <c r="E68" s="13">
        <f t="shared" si="12"/>
        <v>0.50531694431676766</v>
      </c>
      <c r="F68" s="13">
        <f t="shared" si="13"/>
        <v>0.67375592575569021</v>
      </c>
    </row>
    <row r="69" spans="1:6" x14ac:dyDescent="0.45">
      <c r="A69" s="1">
        <v>16</v>
      </c>
      <c r="B69" s="12">
        <f t="shared" si="10"/>
        <v>6.35</v>
      </c>
      <c r="C69" s="12">
        <f t="shared" si="11"/>
        <v>8.4666666666666668</v>
      </c>
      <c r="D69" s="1">
        <v>4.5</v>
      </c>
      <c r="E69" s="13">
        <f t="shared" si="12"/>
        <v>0.56848156235636371</v>
      </c>
      <c r="F69" s="13">
        <f t="shared" si="13"/>
        <v>0.75797541647515165</v>
      </c>
    </row>
    <row r="70" spans="1:6" x14ac:dyDescent="0.45">
      <c r="A70" s="1">
        <v>17</v>
      </c>
      <c r="B70" s="12">
        <f t="shared" si="10"/>
        <v>6.7468749999999993</v>
      </c>
      <c r="C70" s="12">
        <f t="shared" si="11"/>
        <v>8.9958333333333318</v>
      </c>
      <c r="D70" s="1">
        <v>5</v>
      </c>
      <c r="E70" s="13">
        <f t="shared" si="12"/>
        <v>0.63164618039595966</v>
      </c>
      <c r="F70" s="13">
        <f t="shared" si="13"/>
        <v>0.84219490719461287</v>
      </c>
    </row>
  </sheetData>
  <hyperlinks>
    <hyperlink ref="A2" r:id="rId1" xr:uid="{51ADC6DD-446D-46D2-B3DF-2E11D7A9123B}"/>
  </hyperlinks>
  <pageMargins left="0.7" right="0.7" top="0.75" bottom="0.75" header="0.3" footer="0.3"/>
  <pageSetup paperSize="9" orientation="portrait" horizontalDpi="0" verticalDpi="0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suppliers</vt:lpstr>
      <vt:lpstr>sizes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George Bandurek</dc:creator>
  <cp:lastModifiedBy>George Bandurek</cp:lastModifiedBy>
  <dcterms:created xsi:type="dcterms:W3CDTF">2024-04-24T11:11:13Z</dcterms:created>
  <dcterms:modified xsi:type="dcterms:W3CDTF">2024-05-31T16:48:31Z</dcterms:modified>
</cp:coreProperties>
</file>