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georg\Documents\alldata\papers\Whiting\"/>
    </mc:Choice>
  </mc:AlternateContent>
  <xr:revisionPtr revIDLastSave="0" documentId="13_ncr:1_{9A2D8C40-1039-49F5-BD8F-9CEFBCD18342}" xr6:coauthVersionLast="47" xr6:coauthVersionMax="47" xr10:uidLastSave="{00000000-0000-0000-0000-000000000000}"/>
  <bookViews>
    <workbookView xWindow="833" yWindow="-98" windowWidth="18465" windowHeight="12196" xr2:uid="{00000000-000D-0000-FFFF-FFFF00000000}"/>
  </bookViews>
  <sheets>
    <sheet name="Sail-yard-rope" sheetId="1" r:id="rId1"/>
    <sheet name="Belaying" sheetId="2" r:id="rId2"/>
    <sheet name="Deck"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94" i="2" l="1"/>
  <c r="D94" i="2"/>
  <c r="E94" i="2"/>
  <c r="F94" i="2"/>
  <c r="G94" i="2"/>
  <c r="H94" i="2"/>
  <c r="I94" i="2"/>
  <c r="C95" i="2"/>
  <c r="D95" i="2"/>
  <c r="E95" i="2"/>
  <c r="F95" i="2"/>
  <c r="G95" i="2"/>
  <c r="H95" i="2"/>
  <c r="I95" i="2"/>
  <c r="C80" i="2"/>
  <c r="D80" i="2"/>
  <c r="E80" i="2"/>
  <c r="F80" i="2"/>
  <c r="G80" i="2"/>
  <c r="H80" i="2"/>
  <c r="I80" i="2"/>
  <c r="C74" i="2"/>
  <c r="D74" i="2"/>
  <c r="E74" i="2"/>
  <c r="F74" i="2"/>
  <c r="G74" i="2"/>
  <c r="H74" i="2"/>
  <c r="I74" i="2"/>
  <c r="I172" i="2"/>
  <c r="H172" i="2"/>
  <c r="G172" i="2"/>
  <c r="F172" i="2"/>
  <c r="E172" i="2"/>
  <c r="D172" i="2"/>
  <c r="C172" i="2"/>
  <c r="I171" i="2"/>
  <c r="H171" i="2"/>
  <c r="G171" i="2"/>
  <c r="F171" i="2"/>
  <c r="E171" i="2"/>
  <c r="D171" i="2"/>
  <c r="C171" i="2"/>
  <c r="I192" i="2"/>
  <c r="H192" i="2"/>
  <c r="G192" i="2"/>
  <c r="F192" i="2"/>
  <c r="E192" i="2"/>
  <c r="D192" i="2"/>
  <c r="C192" i="2"/>
  <c r="I191" i="2"/>
  <c r="H191" i="2"/>
  <c r="G191" i="2"/>
  <c r="F191" i="2"/>
  <c r="E191" i="2"/>
  <c r="D191" i="2"/>
  <c r="C191" i="2"/>
  <c r="C173" i="2"/>
  <c r="D173" i="2"/>
  <c r="E173" i="2"/>
  <c r="F173" i="2"/>
  <c r="G173" i="2"/>
  <c r="H173" i="2"/>
  <c r="I173" i="2"/>
  <c r="C174" i="2"/>
  <c r="D174" i="2"/>
  <c r="E174" i="2"/>
  <c r="F174" i="2"/>
  <c r="G174" i="2"/>
  <c r="H174" i="2"/>
  <c r="I17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I170" i="2"/>
  <c r="H170" i="2"/>
  <c r="G170" i="2"/>
  <c r="F170" i="2"/>
  <c r="E170" i="2"/>
  <c r="D170" i="2"/>
  <c r="C170" i="2"/>
  <c r="C44" i="2"/>
  <c r="D44" i="2"/>
  <c r="E44" i="2"/>
  <c r="F44" i="2"/>
  <c r="G44" i="2"/>
  <c r="H44" i="2"/>
  <c r="I4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202" i="2"/>
  <c r="D202" i="2"/>
  <c r="E202" i="2"/>
  <c r="F202" i="2"/>
  <c r="G202" i="2"/>
  <c r="H202" i="2"/>
  <c r="I202" i="2"/>
  <c r="C73" i="2"/>
  <c r="D73" i="2"/>
  <c r="E73" i="2"/>
  <c r="F73" i="2"/>
  <c r="G73" i="2"/>
  <c r="H73" i="2"/>
  <c r="I73" i="2"/>
  <c r="C75" i="2"/>
  <c r="D75" i="2"/>
  <c r="E75" i="2"/>
  <c r="F75" i="2"/>
  <c r="G75" i="2"/>
  <c r="H75" i="2"/>
  <c r="I75" i="2"/>
  <c r="C76" i="2"/>
  <c r="D76" i="2"/>
  <c r="E76" i="2"/>
  <c r="F76" i="2"/>
  <c r="G76" i="2"/>
  <c r="H76" i="2"/>
  <c r="I76" i="2"/>
  <c r="C216" i="2"/>
  <c r="D216" i="2"/>
  <c r="E216" i="2"/>
  <c r="F216" i="2"/>
  <c r="G216" i="2"/>
  <c r="H216" i="2"/>
  <c r="I216" i="2"/>
  <c r="C225" i="2"/>
  <c r="D225" i="2"/>
  <c r="E225" i="2"/>
  <c r="F225" i="2"/>
  <c r="G225" i="2"/>
  <c r="H225" i="2"/>
  <c r="I225" i="2"/>
  <c r="C57" i="2"/>
  <c r="D57" i="2"/>
  <c r="E57" i="2"/>
  <c r="F57" i="2"/>
  <c r="G57" i="2"/>
  <c r="H57" i="2"/>
  <c r="I57" i="2"/>
  <c r="C128" i="2"/>
  <c r="D128" i="2"/>
  <c r="E128" i="2"/>
  <c r="F128" i="2"/>
  <c r="G128" i="2"/>
  <c r="H128" i="2"/>
  <c r="I128" i="2"/>
  <c r="C55" i="2"/>
  <c r="D55" i="2"/>
  <c r="E55" i="2"/>
  <c r="F55" i="2"/>
  <c r="G55" i="2"/>
  <c r="H55" i="2"/>
  <c r="I55" i="2"/>
  <c r="C159" i="2"/>
  <c r="D159" i="2"/>
  <c r="E159" i="2"/>
  <c r="F159" i="2"/>
  <c r="G159" i="2"/>
  <c r="H159" i="2"/>
  <c r="I159" i="2"/>
  <c r="C249" i="2"/>
  <c r="D249" i="2"/>
  <c r="E249" i="2"/>
  <c r="F249" i="2"/>
  <c r="G249" i="2"/>
  <c r="H249" i="2"/>
  <c r="I249" i="2"/>
  <c r="C114" i="2"/>
  <c r="D114" i="2"/>
  <c r="E114" i="2"/>
  <c r="F114" i="2"/>
  <c r="G114" i="2"/>
  <c r="H114" i="2"/>
  <c r="I114" i="2"/>
  <c r="C152" i="2"/>
  <c r="D152" i="2"/>
  <c r="E152" i="2"/>
  <c r="F152" i="2"/>
  <c r="G152" i="2"/>
  <c r="H152" i="2"/>
  <c r="I152" i="2"/>
  <c r="C153" i="2"/>
  <c r="D153" i="2"/>
  <c r="E153" i="2"/>
  <c r="F153" i="2"/>
  <c r="G153" i="2"/>
  <c r="H153" i="2"/>
  <c r="I153" i="2"/>
  <c r="C141" i="2"/>
  <c r="D141" i="2"/>
  <c r="E141" i="2"/>
  <c r="F141" i="2"/>
  <c r="G141" i="2"/>
  <c r="H141" i="2"/>
  <c r="I141" i="2"/>
  <c r="C142" i="2"/>
  <c r="D142" i="2"/>
  <c r="E142" i="2"/>
  <c r="F142" i="2"/>
  <c r="G142" i="2"/>
  <c r="H142" i="2"/>
  <c r="I142" i="2"/>
  <c r="C52" i="2"/>
  <c r="D52" i="2"/>
  <c r="E52" i="2"/>
  <c r="F52" i="2"/>
  <c r="G52" i="2"/>
  <c r="H52" i="2"/>
  <c r="I52" i="2"/>
  <c r="C113" i="2"/>
  <c r="D113" i="2"/>
  <c r="E113" i="2"/>
  <c r="F113" i="2"/>
  <c r="G113" i="2"/>
  <c r="H113" i="2"/>
  <c r="I113" i="2"/>
  <c r="C100" i="2"/>
  <c r="D100" i="2"/>
  <c r="E100" i="2"/>
  <c r="F100" i="2"/>
  <c r="G100" i="2"/>
  <c r="H100" i="2"/>
  <c r="I100" i="2"/>
  <c r="C107" i="2"/>
  <c r="D107" i="2"/>
  <c r="E107" i="2"/>
  <c r="F107" i="2"/>
  <c r="G107" i="2"/>
  <c r="H107" i="2"/>
  <c r="I107" i="2"/>
  <c r="C138" i="2"/>
  <c r="D138" i="2"/>
  <c r="E138" i="2"/>
  <c r="F138" i="2"/>
  <c r="G138" i="2"/>
  <c r="H138" i="2"/>
  <c r="I138" i="2"/>
  <c r="C102" i="2"/>
  <c r="D102" i="2"/>
  <c r="E102" i="2"/>
  <c r="F102" i="2"/>
  <c r="G102" i="2"/>
  <c r="H102" i="2"/>
  <c r="I102" i="2"/>
  <c r="C137" i="2"/>
  <c r="D137" i="2"/>
  <c r="E137" i="2"/>
  <c r="F137" i="2"/>
  <c r="G137" i="2"/>
  <c r="H137" i="2"/>
  <c r="I137" i="2"/>
  <c r="C82" i="2"/>
  <c r="D82" i="2"/>
  <c r="E82" i="2"/>
  <c r="F82" i="2"/>
  <c r="G82" i="2"/>
  <c r="H82" i="2"/>
  <c r="I82" i="2"/>
  <c r="C133" i="2"/>
  <c r="D133" i="2"/>
  <c r="E133" i="2"/>
  <c r="F133" i="2"/>
  <c r="G133" i="2"/>
  <c r="H133" i="2"/>
  <c r="I133" i="2"/>
  <c r="C134" i="2"/>
  <c r="D134" i="2"/>
  <c r="E134" i="2"/>
  <c r="F134" i="2"/>
  <c r="G134" i="2"/>
  <c r="H134" i="2"/>
  <c r="I134" i="2"/>
  <c r="C98" i="2"/>
  <c r="D98" i="2"/>
  <c r="E98" i="2"/>
  <c r="F98" i="2"/>
  <c r="G98" i="2"/>
  <c r="H98" i="2"/>
  <c r="I98" i="2"/>
  <c r="C99" i="2"/>
  <c r="D99" i="2"/>
  <c r="E99" i="2"/>
  <c r="F99" i="2"/>
  <c r="G99" i="2"/>
  <c r="H99" i="2"/>
  <c r="I99" i="2"/>
  <c r="C96" i="2"/>
  <c r="D96" i="2"/>
  <c r="E96" i="2"/>
  <c r="F96" i="2"/>
  <c r="G96" i="2"/>
  <c r="H96" i="2"/>
  <c r="I96" i="2"/>
  <c r="C97" i="2"/>
  <c r="D97" i="2"/>
  <c r="E97" i="2"/>
  <c r="F97" i="2"/>
  <c r="G97" i="2"/>
  <c r="H97" i="2"/>
  <c r="I97" i="2"/>
  <c r="C10" i="2"/>
  <c r="D10" i="2"/>
  <c r="E10" i="2"/>
  <c r="F10" i="2"/>
  <c r="G10" i="2"/>
  <c r="H10" i="2"/>
  <c r="I10" i="2"/>
  <c r="C6" i="2"/>
  <c r="D6" i="2"/>
  <c r="E6" i="2"/>
  <c r="F6" i="2"/>
  <c r="G6" i="2"/>
  <c r="H6" i="2"/>
  <c r="I6" i="2"/>
  <c r="C246" i="2"/>
  <c r="D246" i="2"/>
  <c r="E246" i="2"/>
  <c r="F246" i="2"/>
  <c r="G246" i="2"/>
  <c r="H246" i="2"/>
  <c r="I246" i="2"/>
  <c r="C217" i="2"/>
  <c r="D217" i="2"/>
  <c r="E217" i="2"/>
  <c r="F217" i="2"/>
  <c r="G217" i="2"/>
  <c r="H217" i="2"/>
  <c r="I217" i="2"/>
  <c r="C228" i="2"/>
  <c r="D228" i="2"/>
  <c r="E228" i="2"/>
  <c r="F228" i="2"/>
  <c r="G228" i="2"/>
  <c r="H228" i="2"/>
  <c r="I228" i="2"/>
  <c r="C167" i="2"/>
  <c r="D167" i="2"/>
  <c r="E167" i="2"/>
  <c r="F167" i="2"/>
  <c r="G167" i="2"/>
  <c r="H167" i="2"/>
  <c r="I167" i="2"/>
  <c r="C120" i="2"/>
  <c r="D120" i="2"/>
  <c r="E120" i="2"/>
  <c r="F120" i="2"/>
  <c r="G120" i="2"/>
  <c r="H120" i="2"/>
  <c r="I120" i="2"/>
  <c r="C121" i="2"/>
  <c r="D121" i="2"/>
  <c r="E121" i="2"/>
  <c r="F121" i="2"/>
  <c r="G121" i="2"/>
  <c r="H121" i="2"/>
  <c r="I121" i="2"/>
  <c r="C119" i="2"/>
  <c r="D119" i="2"/>
  <c r="E119" i="2"/>
  <c r="F119" i="2"/>
  <c r="G119" i="2"/>
  <c r="H119" i="2"/>
  <c r="I119" i="2"/>
  <c r="C118" i="2"/>
  <c r="D118" i="2"/>
  <c r="E118" i="2"/>
  <c r="F118" i="2"/>
  <c r="G118" i="2"/>
  <c r="H118" i="2"/>
  <c r="I118" i="2"/>
  <c r="C166" i="2"/>
  <c r="D166" i="2"/>
  <c r="E166" i="2"/>
  <c r="F166" i="2"/>
  <c r="G166" i="2"/>
  <c r="H166" i="2"/>
  <c r="I166" i="2"/>
  <c r="C148" i="2"/>
  <c r="D148" i="2"/>
  <c r="E148" i="2"/>
  <c r="F148" i="2"/>
  <c r="G148" i="2"/>
  <c r="H148" i="2"/>
  <c r="I148" i="2"/>
  <c r="C165" i="2"/>
  <c r="D165" i="2"/>
  <c r="E165" i="2"/>
  <c r="F165" i="2"/>
  <c r="G165" i="2"/>
  <c r="H165" i="2"/>
  <c r="I165" i="2"/>
  <c r="C164" i="2"/>
  <c r="D164" i="2"/>
  <c r="E164" i="2"/>
  <c r="F164" i="2"/>
  <c r="G164" i="2"/>
  <c r="H164" i="2"/>
  <c r="I164" i="2"/>
  <c r="C116" i="2"/>
  <c r="D116" i="2"/>
  <c r="E116" i="2"/>
  <c r="F116" i="2"/>
  <c r="G116" i="2"/>
  <c r="H116" i="2"/>
  <c r="I116" i="2"/>
  <c r="C117" i="2"/>
  <c r="D117" i="2"/>
  <c r="E117" i="2"/>
  <c r="F117" i="2"/>
  <c r="G117" i="2"/>
  <c r="H117" i="2"/>
  <c r="I117" i="2"/>
  <c r="C227" i="2"/>
  <c r="D227" i="2"/>
  <c r="E227" i="2"/>
  <c r="F227" i="2"/>
  <c r="G227" i="2"/>
  <c r="H227" i="2"/>
  <c r="I227" i="2"/>
  <c r="C226" i="2"/>
  <c r="D226" i="2"/>
  <c r="E226" i="2"/>
  <c r="F226" i="2"/>
  <c r="G226" i="2"/>
  <c r="H226" i="2"/>
  <c r="I226" i="2"/>
  <c r="C214" i="2"/>
  <c r="D214" i="2"/>
  <c r="E214" i="2"/>
  <c r="F214" i="2"/>
  <c r="G214" i="2"/>
  <c r="H214" i="2"/>
  <c r="I214" i="2"/>
  <c r="C213" i="2"/>
  <c r="D213" i="2"/>
  <c r="E213" i="2"/>
  <c r="F213" i="2"/>
  <c r="G213" i="2"/>
  <c r="H213" i="2"/>
  <c r="I213" i="2"/>
  <c r="C211" i="2"/>
  <c r="D211" i="2"/>
  <c r="E211" i="2"/>
  <c r="F211" i="2"/>
  <c r="G211" i="2"/>
  <c r="H211" i="2"/>
  <c r="I211" i="2"/>
  <c r="C212" i="2"/>
  <c r="D212" i="2"/>
  <c r="E212" i="2"/>
  <c r="F212" i="2"/>
  <c r="G212" i="2"/>
  <c r="H212" i="2"/>
  <c r="I212" i="2"/>
  <c r="C238" i="2"/>
  <c r="D238" i="2"/>
  <c r="E238" i="2"/>
  <c r="F238" i="2"/>
  <c r="G238" i="2"/>
  <c r="H238" i="2"/>
  <c r="I238" i="2"/>
  <c r="C239" i="2"/>
  <c r="D239" i="2"/>
  <c r="E239" i="2"/>
  <c r="F239" i="2"/>
  <c r="G239" i="2"/>
  <c r="H239" i="2"/>
  <c r="I239" i="2"/>
  <c r="C224" i="2"/>
  <c r="D224" i="2"/>
  <c r="E224" i="2"/>
  <c r="F224" i="2"/>
  <c r="G224" i="2"/>
  <c r="H224" i="2"/>
  <c r="I224" i="2"/>
  <c r="C223" i="2"/>
  <c r="D223" i="2"/>
  <c r="E223" i="2"/>
  <c r="F223" i="2"/>
  <c r="G223" i="2"/>
  <c r="H223" i="2"/>
  <c r="I223" i="2"/>
  <c r="C221" i="2"/>
  <c r="D221" i="2"/>
  <c r="E221" i="2"/>
  <c r="F221" i="2"/>
  <c r="G221" i="2"/>
  <c r="H221" i="2"/>
  <c r="I221" i="2"/>
  <c r="C106" i="2"/>
  <c r="D106" i="2"/>
  <c r="E106" i="2"/>
  <c r="F106" i="2"/>
  <c r="G106" i="2"/>
  <c r="H106" i="2"/>
  <c r="I106" i="2"/>
  <c r="C56" i="2"/>
  <c r="D56" i="2"/>
  <c r="E56" i="2"/>
  <c r="F56" i="2"/>
  <c r="G56" i="2"/>
  <c r="H56" i="2"/>
  <c r="I56" i="2"/>
  <c r="C195" i="2"/>
  <c r="D195" i="2"/>
  <c r="E195" i="2"/>
  <c r="F195" i="2"/>
  <c r="G195" i="2"/>
  <c r="H195" i="2"/>
  <c r="I195" i="2"/>
  <c r="C237" i="2"/>
  <c r="D237" i="2"/>
  <c r="E237" i="2"/>
  <c r="F237" i="2"/>
  <c r="G237" i="2"/>
  <c r="H237" i="2"/>
  <c r="I237" i="2"/>
  <c r="C236" i="2"/>
  <c r="D236" i="2"/>
  <c r="E236" i="2"/>
  <c r="F236" i="2"/>
  <c r="G236" i="2"/>
  <c r="H236" i="2"/>
  <c r="I236" i="2"/>
  <c r="C147" i="2"/>
  <c r="D147" i="2"/>
  <c r="E147" i="2"/>
  <c r="F147" i="2"/>
  <c r="G147" i="2"/>
  <c r="H147" i="2"/>
  <c r="I147" i="2"/>
  <c r="C242" i="2"/>
  <c r="D242" i="2"/>
  <c r="E242" i="2"/>
  <c r="F242" i="2"/>
  <c r="G242" i="2"/>
  <c r="H242" i="2"/>
  <c r="I242" i="2"/>
  <c r="C243" i="2"/>
  <c r="D243" i="2"/>
  <c r="E243" i="2"/>
  <c r="F243" i="2"/>
  <c r="G243" i="2"/>
  <c r="H243" i="2"/>
  <c r="I243" i="2"/>
  <c r="C205" i="2"/>
  <c r="D205" i="2"/>
  <c r="E205" i="2"/>
  <c r="F205" i="2"/>
  <c r="G205" i="2"/>
  <c r="H205" i="2"/>
  <c r="I205" i="2"/>
  <c r="C135" i="2"/>
  <c r="D135" i="2"/>
  <c r="E135" i="2"/>
  <c r="F135" i="2"/>
  <c r="G135" i="2"/>
  <c r="H135" i="2"/>
  <c r="I135" i="2"/>
  <c r="C136" i="2"/>
  <c r="D136" i="2"/>
  <c r="E136" i="2"/>
  <c r="F136" i="2"/>
  <c r="G136" i="2"/>
  <c r="H136" i="2"/>
  <c r="I136" i="2"/>
  <c r="C233" i="2"/>
  <c r="D233" i="2"/>
  <c r="E233" i="2"/>
  <c r="F233" i="2"/>
  <c r="G233" i="2"/>
  <c r="H233" i="2"/>
  <c r="I233" i="2"/>
  <c r="C234" i="2"/>
  <c r="D234" i="2"/>
  <c r="E234" i="2"/>
  <c r="F234" i="2"/>
  <c r="G234" i="2"/>
  <c r="H234" i="2"/>
  <c r="I234" i="2"/>
  <c r="C200" i="2"/>
  <c r="D200" i="2"/>
  <c r="E200" i="2"/>
  <c r="F200" i="2"/>
  <c r="G200" i="2"/>
  <c r="H200" i="2"/>
  <c r="I200" i="2"/>
  <c r="C201" i="2"/>
  <c r="D201" i="2"/>
  <c r="E201" i="2"/>
  <c r="F201" i="2"/>
  <c r="G201" i="2"/>
  <c r="H201" i="2"/>
  <c r="I201" i="2"/>
  <c r="C92" i="2"/>
  <c r="D92" i="2"/>
  <c r="E92" i="2"/>
  <c r="F92" i="2"/>
  <c r="G92" i="2"/>
  <c r="H92" i="2"/>
  <c r="I92" i="2"/>
  <c r="C93" i="2"/>
  <c r="D93" i="2"/>
  <c r="E93" i="2"/>
  <c r="F93" i="2"/>
  <c r="G93" i="2"/>
  <c r="H93" i="2"/>
  <c r="I93"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50" i="2"/>
  <c r="D50" i="2"/>
  <c r="E50" i="2"/>
  <c r="F50" i="2"/>
  <c r="G50" i="2"/>
  <c r="H50" i="2"/>
  <c r="I50" i="2"/>
  <c r="C51" i="2"/>
  <c r="D51" i="2"/>
  <c r="E51" i="2"/>
  <c r="F51" i="2"/>
  <c r="G51" i="2"/>
  <c r="H51" i="2"/>
  <c r="I51" i="2"/>
  <c r="C53" i="2"/>
  <c r="D53" i="2"/>
  <c r="E53" i="2"/>
  <c r="F53" i="2"/>
  <c r="G53" i="2"/>
  <c r="H53" i="2"/>
  <c r="I53" i="2"/>
  <c r="C54" i="2"/>
  <c r="D54" i="2"/>
  <c r="E54" i="2"/>
  <c r="F54" i="2"/>
  <c r="G54" i="2"/>
  <c r="H54" i="2"/>
  <c r="I54" i="2"/>
  <c r="C58" i="2"/>
  <c r="D58" i="2"/>
  <c r="E58" i="2"/>
  <c r="F58" i="2"/>
  <c r="G58" i="2"/>
  <c r="H58" i="2"/>
  <c r="I58"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7" i="2"/>
  <c r="D77" i="2"/>
  <c r="E77" i="2"/>
  <c r="F77" i="2"/>
  <c r="G77" i="2"/>
  <c r="H77" i="2"/>
  <c r="I77" i="2"/>
  <c r="C78" i="2"/>
  <c r="D78" i="2"/>
  <c r="E78" i="2"/>
  <c r="F78" i="2"/>
  <c r="G78" i="2"/>
  <c r="H78" i="2"/>
  <c r="I78" i="2"/>
  <c r="C79" i="2"/>
  <c r="D79" i="2"/>
  <c r="E79" i="2"/>
  <c r="F79" i="2"/>
  <c r="G79" i="2"/>
  <c r="H79" i="2"/>
  <c r="I79" i="2"/>
  <c r="C81" i="2"/>
  <c r="D81" i="2"/>
  <c r="E81" i="2"/>
  <c r="F81" i="2"/>
  <c r="G81" i="2"/>
  <c r="H81" i="2"/>
  <c r="I81" i="2"/>
  <c r="C83" i="2"/>
  <c r="D83" i="2"/>
  <c r="E83" i="2"/>
  <c r="F83" i="2"/>
  <c r="G83" i="2"/>
  <c r="H83" i="2"/>
  <c r="I83" i="2"/>
  <c r="C84" i="2"/>
  <c r="D84" i="2"/>
  <c r="E84" i="2"/>
  <c r="F84" i="2"/>
  <c r="G84" i="2"/>
  <c r="H84" i="2"/>
  <c r="I84" i="2"/>
  <c r="C85" i="2"/>
  <c r="D85" i="2"/>
  <c r="E85" i="2"/>
  <c r="F85" i="2"/>
  <c r="G85" i="2"/>
  <c r="H85" i="2"/>
  <c r="I85"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101" i="2"/>
  <c r="D101" i="2"/>
  <c r="E101" i="2"/>
  <c r="F101" i="2"/>
  <c r="G101" i="2"/>
  <c r="H101" i="2"/>
  <c r="I101" i="2"/>
  <c r="C103" i="2"/>
  <c r="D103" i="2"/>
  <c r="E103" i="2"/>
  <c r="F103" i="2"/>
  <c r="G103" i="2"/>
  <c r="H103" i="2"/>
  <c r="I103" i="2"/>
  <c r="C104" i="2"/>
  <c r="D104" i="2"/>
  <c r="E104" i="2"/>
  <c r="F104" i="2"/>
  <c r="G104" i="2"/>
  <c r="H104" i="2"/>
  <c r="I104" i="2"/>
  <c r="C105" i="2"/>
  <c r="D105" i="2"/>
  <c r="E105" i="2"/>
  <c r="F105" i="2"/>
  <c r="G105" i="2"/>
  <c r="H105" i="2"/>
  <c r="I105" i="2"/>
  <c r="C108" i="2"/>
  <c r="D108" i="2"/>
  <c r="E108" i="2"/>
  <c r="F108" i="2"/>
  <c r="G108" i="2"/>
  <c r="H108" i="2"/>
  <c r="I108" i="2"/>
  <c r="C109" i="2"/>
  <c r="D109" i="2"/>
  <c r="E109" i="2"/>
  <c r="F109" i="2"/>
  <c r="G109" i="2"/>
  <c r="H109" i="2"/>
  <c r="I109" i="2"/>
  <c r="C110" i="2"/>
  <c r="D110" i="2"/>
  <c r="E110" i="2"/>
  <c r="F110" i="2"/>
  <c r="G110" i="2"/>
  <c r="H110" i="2"/>
  <c r="I110" i="2"/>
  <c r="C111" i="2"/>
  <c r="D111" i="2"/>
  <c r="E111" i="2"/>
  <c r="F111" i="2"/>
  <c r="G111" i="2"/>
  <c r="H111" i="2"/>
  <c r="I111" i="2"/>
  <c r="C112" i="2"/>
  <c r="D112" i="2"/>
  <c r="E112" i="2"/>
  <c r="F112" i="2"/>
  <c r="G112" i="2"/>
  <c r="H112" i="2"/>
  <c r="I112" i="2"/>
  <c r="C115" i="2"/>
  <c r="D115" i="2"/>
  <c r="E115" i="2"/>
  <c r="F115" i="2"/>
  <c r="G115" i="2"/>
  <c r="H115" i="2"/>
  <c r="I115" i="2"/>
  <c r="C122" i="2"/>
  <c r="D122" i="2"/>
  <c r="E122" i="2"/>
  <c r="F122" i="2"/>
  <c r="G122" i="2"/>
  <c r="H122" i="2"/>
  <c r="I122" i="2"/>
  <c r="C123" i="2"/>
  <c r="D123" i="2"/>
  <c r="E123" i="2"/>
  <c r="F123" i="2"/>
  <c r="G123" i="2"/>
  <c r="H123" i="2"/>
  <c r="I123" i="2"/>
  <c r="C124" i="2"/>
  <c r="D124" i="2"/>
  <c r="E124" i="2"/>
  <c r="F124" i="2"/>
  <c r="G124" i="2"/>
  <c r="H124" i="2"/>
  <c r="I124" i="2"/>
  <c r="C125" i="2"/>
  <c r="D125" i="2"/>
  <c r="E125" i="2"/>
  <c r="F125" i="2"/>
  <c r="G125" i="2"/>
  <c r="H125" i="2"/>
  <c r="I125" i="2"/>
  <c r="C126" i="2"/>
  <c r="D126" i="2"/>
  <c r="E126" i="2"/>
  <c r="F126" i="2"/>
  <c r="G126" i="2"/>
  <c r="H126" i="2"/>
  <c r="I126" i="2"/>
  <c r="C127" i="2"/>
  <c r="D127" i="2"/>
  <c r="E127" i="2"/>
  <c r="F127" i="2"/>
  <c r="G127" i="2"/>
  <c r="H127" i="2"/>
  <c r="I127"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9" i="2"/>
  <c r="D139" i="2"/>
  <c r="E139" i="2"/>
  <c r="F139" i="2"/>
  <c r="G139" i="2"/>
  <c r="H139" i="2"/>
  <c r="I139" i="2"/>
  <c r="C140" i="2"/>
  <c r="D140" i="2"/>
  <c r="E140" i="2"/>
  <c r="F140" i="2"/>
  <c r="G140" i="2"/>
  <c r="H140" i="2"/>
  <c r="I140" i="2"/>
  <c r="C143" i="2"/>
  <c r="D143" i="2"/>
  <c r="E143" i="2"/>
  <c r="F143" i="2"/>
  <c r="G143" i="2"/>
  <c r="H143" i="2"/>
  <c r="I143" i="2"/>
  <c r="C144" i="2"/>
  <c r="D144" i="2"/>
  <c r="E144" i="2"/>
  <c r="F144" i="2"/>
  <c r="G144" i="2"/>
  <c r="H144" i="2"/>
  <c r="I144" i="2"/>
  <c r="C145" i="2"/>
  <c r="D145" i="2"/>
  <c r="E145" i="2"/>
  <c r="F145" i="2"/>
  <c r="G145" i="2"/>
  <c r="H145" i="2"/>
  <c r="I145" i="2"/>
  <c r="C146" i="2"/>
  <c r="D146" i="2"/>
  <c r="E146" i="2"/>
  <c r="F146" i="2"/>
  <c r="G146" i="2"/>
  <c r="H146" i="2"/>
  <c r="I146" i="2"/>
  <c r="C149" i="2"/>
  <c r="D149" i="2"/>
  <c r="E149" i="2"/>
  <c r="F149" i="2"/>
  <c r="G149" i="2"/>
  <c r="H149" i="2"/>
  <c r="I149" i="2"/>
  <c r="C150" i="2"/>
  <c r="D150" i="2"/>
  <c r="E150" i="2"/>
  <c r="F150" i="2"/>
  <c r="G150" i="2"/>
  <c r="H150" i="2"/>
  <c r="I150" i="2"/>
  <c r="C151" i="2"/>
  <c r="D151" i="2"/>
  <c r="E151" i="2"/>
  <c r="F151" i="2"/>
  <c r="G151" i="2"/>
  <c r="H151" i="2"/>
  <c r="I151" i="2"/>
  <c r="C154" i="2"/>
  <c r="D154" i="2"/>
  <c r="E154" i="2"/>
  <c r="F154" i="2"/>
  <c r="G154" i="2"/>
  <c r="H154" i="2"/>
  <c r="I154" i="2"/>
  <c r="C155" i="2"/>
  <c r="D155" i="2"/>
  <c r="E155" i="2"/>
  <c r="F155" i="2"/>
  <c r="G155" i="2"/>
  <c r="H155" i="2"/>
  <c r="I155" i="2"/>
  <c r="C156" i="2"/>
  <c r="D156" i="2"/>
  <c r="E156" i="2"/>
  <c r="F156" i="2"/>
  <c r="G156" i="2"/>
  <c r="H156" i="2"/>
  <c r="I156" i="2"/>
  <c r="C157" i="2"/>
  <c r="D157" i="2"/>
  <c r="E157" i="2"/>
  <c r="F157" i="2"/>
  <c r="G157" i="2"/>
  <c r="H157" i="2"/>
  <c r="I157" i="2"/>
  <c r="C158" i="2"/>
  <c r="D158" i="2"/>
  <c r="E158" i="2"/>
  <c r="F158" i="2"/>
  <c r="G158" i="2"/>
  <c r="H158" i="2"/>
  <c r="I158" i="2"/>
  <c r="C160" i="2"/>
  <c r="D160" i="2"/>
  <c r="E160" i="2"/>
  <c r="F160" i="2"/>
  <c r="G160" i="2"/>
  <c r="H160" i="2"/>
  <c r="I160" i="2"/>
  <c r="C161" i="2"/>
  <c r="D161" i="2"/>
  <c r="E161" i="2"/>
  <c r="F161" i="2"/>
  <c r="G161" i="2"/>
  <c r="H161" i="2"/>
  <c r="I161" i="2"/>
  <c r="C162" i="2"/>
  <c r="D162" i="2"/>
  <c r="E162" i="2"/>
  <c r="F162" i="2"/>
  <c r="G162" i="2"/>
  <c r="H162" i="2"/>
  <c r="I162" i="2"/>
  <c r="C163" i="2"/>
  <c r="D163" i="2"/>
  <c r="E163" i="2"/>
  <c r="F163" i="2"/>
  <c r="G163" i="2"/>
  <c r="H163" i="2"/>
  <c r="I163" i="2"/>
  <c r="C168" i="2"/>
  <c r="D168" i="2"/>
  <c r="E168" i="2"/>
  <c r="F168" i="2"/>
  <c r="G168" i="2"/>
  <c r="H168" i="2"/>
  <c r="I168" i="2"/>
  <c r="C169" i="2"/>
  <c r="D169" i="2"/>
  <c r="E169" i="2"/>
  <c r="F169" i="2"/>
  <c r="G169" i="2"/>
  <c r="H169" i="2"/>
  <c r="I169"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3" i="2"/>
  <c r="D193" i="2"/>
  <c r="E193" i="2"/>
  <c r="F193" i="2"/>
  <c r="G193" i="2"/>
  <c r="H193" i="2"/>
  <c r="I193" i="2"/>
  <c r="C194" i="2"/>
  <c r="D194" i="2"/>
  <c r="E194" i="2"/>
  <c r="F194" i="2"/>
  <c r="G194" i="2"/>
  <c r="H194" i="2"/>
  <c r="I194" i="2"/>
  <c r="C196" i="2"/>
  <c r="D196" i="2"/>
  <c r="E196" i="2"/>
  <c r="F196" i="2"/>
  <c r="G196" i="2"/>
  <c r="H196" i="2"/>
  <c r="I196" i="2"/>
  <c r="C197" i="2"/>
  <c r="D197" i="2"/>
  <c r="E197" i="2"/>
  <c r="F197" i="2"/>
  <c r="G197" i="2"/>
  <c r="H197" i="2"/>
  <c r="I197" i="2"/>
  <c r="C198" i="2"/>
  <c r="D198" i="2"/>
  <c r="E198" i="2"/>
  <c r="F198" i="2"/>
  <c r="G198" i="2"/>
  <c r="H198" i="2"/>
  <c r="I198" i="2"/>
  <c r="C199" i="2"/>
  <c r="D199" i="2"/>
  <c r="E199" i="2"/>
  <c r="F199" i="2"/>
  <c r="G199" i="2"/>
  <c r="H199" i="2"/>
  <c r="I199" i="2"/>
  <c r="C203" i="2"/>
  <c r="D203" i="2"/>
  <c r="E203" i="2"/>
  <c r="F203" i="2"/>
  <c r="G203" i="2"/>
  <c r="H203" i="2"/>
  <c r="I203" i="2"/>
  <c r="C204" i="2"/>
  <c r="D204" i="2"/>
  <c r="E204" i="2"/>
  <c r="F204" i="2"/>
  <c r="G204" i="2"/>
  <c r="H204" i="2"/>
  <c r="I204" i="2"/>
  <c r="C206" i="2"/>
  <c r="D206" i="2"/>
  <c r="E206" i="2"/>
  <c r="F206" i="2"/>
  <c r="G206" i="2"/>
  <c r="H206" i="2"/>
  <c r="I206" i="2"/>
  <c r="C207" i="2"/>
  <c r="D207" i="2"/>
  <c r="E207" i="2"/>
  <c r="F207" i="2"/>
  <c r="G207" i="2"/>
  <c r="H207" i="2"/>
  <c r="I207" i="2"/>
  <c r="C208" i="2"/>
  <c r="D208" i="2"/>
  <c r="E208" i="2"/>
  <c r="F208" i="2"/>
  <c r="G208" i="2"/>
  <c r="H208" i="2"/>
  <c r="I208" i="2"/>
  <c r="C209" i="2"/>
  <c r="D209" i="2"/>
  <c r="E209" i="2"/>
  <c r="F209" i="2"/>
  <c r="G209" i="2"/>
  <c r="H209" i="2"/>
  <c r="I209" i="2"/>
  <c r="C210" i="2"/>
  <c r="D210" i="2"/>
  <c r="E210" i="2"/>
  <c r="F210" i="2"/>
  <c r="G210" i="2"/>
  <c r="H210" i="2"/>
  <c r="I210" i="2"/>
  <c r="C215" i="2"/>
  <c r="D215" i="2"/>
  <c r="E215" i="2"/>
  <c r="F215" i="2"/>
  <c r="G215" i="2"/>
  <c r="H215" i="2"/>
  <c r="I215" i="2"/>
  <c r="C218" i="2"/>
  <c r="D218" i="2"/>
  <c r="E218" i="2"/>
  <c r="F218" i="2"/>
  <c r="G218" i="2"/>
  <c r="H218" i="2"/>
  <c r="I218" i="2"/>
  <c r="C219" i="2"/>
  <c r="D219" i="2"/>
  <c r="E219" i="2"/>
  <c r="F219" i="2"/>
  <c r="G219" i="2"/>
  <c r="H219" i="2"/>
  <c r="I219" i="2"/>
  <c r="C220" i="2"/>
  <c r="D220" i="2"/>
  <c r="E220" i="2"/>
  <c r="F220" i="2"/>
  <c r="G220" i="2"/>
  <c r="H220" i="2"/>
  <c r="I220" i="2"/>
  <c r="C222" i="2"/>
  <c r="D222" i="2"/>
  <c r="E222" i="2"/>
  <c r="F222" i="2"/>
  <c r="G222" i="2"/>
  <c r="H222" i="2"/>
  <c r="I222"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5" i="2"/>
  <c r="D235" i="2"/>
  <c r="E235" i="2"/>
  <c r="F235" i="2"/>
  <c r="G235" i="2"/>
  <c r="H235" i="2"/>
  <c r="I235" i="2"/>
  <c r="C240" i="2"/>
  <c r="D240" i="2"/>
  <c r="E240" i="2"/>
  <c r="F240" i="2"/>
  <c r="G240" i="2"/>
  <c r="H240" i="2"/>
  <c r="I240" i="2"/>
  <c r="C241" i="2"/>
  <c r="D241" i="2"/>
  <c r="E241" i="2"/>
  <c r="F241" i="2"/>
  <c r="G241" i="2"/>
  <c r="H241" i="2"/>
  <c r="I241" i="2"/>
  <c r="C244" i="2"/>
  <c r="D244" i="2"/>
  <c r="E244" i="2"/>
  <c r="F244" i="2"/>
  <c r="G244" i="2"/>
  <c r="H244" i="2"/>
  <c r="I244" i="2"/>
  <c r="C245" i="2"/>
  <c r="D245" i="2"/>
  <c r="E245" i="2"/>
  <c r="F245" i="2"/>
  <c r="G245" i="2"/>
  <c r="H245" i="2"/>
  <c r="I245" i="2"/>
  <c r="C247" i="2"/>
  <c r="D247" i="2"/>
  <c r="E247" i="2"/>
  <c r="F247" i="2"/>
  <c r="G247" i="2"/>
  <c r="H247" i="2"/>
  <c r="I247" i="2"/>
  <c r="C248" i="2"/>
  <c r="D248" i="2"/>
  <c r="E248" i="2"/>
  <c r="F248" i="2"/>
  <c r="G248" i="2"/>
  <c r="H248" i="2"/>
  <c r="I248" i="2"/>
  <c r="C11" i="2"/>
  <c r="D11" i="2"/>
  <c r="E11" i="2"/>
  <c r="F11" i="2"/>
  <c r="G11" i="2"/>
  <c r="H11" i="2"/>
  <c r="I11" i="2"/>
  <c r="C12" i="2"/>
  <c r="D12" i="2"/>
  <c r="E12" i="2"/>
  <c r="F12" i="2"/>
  <c r="G12" i="2"/>
  <c r="H12" i="2"/>
  <c r="I12" i="2"/>
  <c r="C5" i="2"/>
  <c r="D5" i="2"/>
  <c r="E5" i="2"/>
  <c r="F5" i="2"/>
  <c r="G5" i="2"/>
  <c r="H5" i="2"/>
  <c r="I5" i="2"/>
  <c r="C7" i="2"/>
  <c r="D7" i="2"/>
  <c r="E7" i="2"/>
  <c r="F7" i="2"/>
  <c r="G7" i="2"/>
  <c r="H7" i="2"/>
  <c r="I7" i="2"/>
  <c r="C8" i="2"/>
  <c r="D8" i="2"/>
  <c r="E8" i="2"/>
  <c r="F8" i="2"/>
  <c r="G8" i="2"/>
  <c r="H8" i="2"/>
  <c r="I8" i="2"/>
  <c r="C9" i="2"/>
  <c r="D9" i="2"/>
  <c r="E9" i="2"/>
  <c r="F9" i="2"/>
  <c r="G9" i="2"/>
  <c r="H9" i="2"/>
  <c r="I9" i="2"/>
  <c r="I4" i="2"/>
  <c r="H4" i="2"/>
  <c r="G4" i="2"/>
  <c r="F4" i="2"/>
  <c r="E4" i="2"/>
  <c r="D4" i="2"/>
  <c r="C4" i="2"/>
</calcChain>
</file>

<file path=xl/sharedStrings.xml><?xml version="1.0" encoding="utf-8"?>
<sst xmlns="http://schemas.openxmlformats.org/spreadsheetml/2006/main" count="799" uniqueCount="515">
  <si>
    <t>Sail/ mast</t>
  </si>
  <si>
    <t>Rope</t>
  </si>
  <si>
    <t>Bowsprit</t>
  </si>
  <si>
    <t>Jib boom</t>
  </si>
  <si>
    <t>Flying jib sail</t>
  </si>
  <si>
    <t>Traveller</t>
  </si>
  <si>
    <t>From peak via block on traveller</t>
  </si>
  <si>
    <t>Fore mast, lower</t>
  </si>
  <si>
    <t>Fore topsail</t>
  </si>
  <si>
    <t>Tied to topsail yard</t>
  </si>
  <si>
    <t>Top gallant sail</t>
  </si>
  <si>
    <t>page</t>
  </si>
  <si>
    <t>Marquardt</t>
  </si>
  <si>
    <t>Petersson</t>
  </si>
  <si>
    <t>78, 70</t>
  </si>
  <si>
    <t>Extra bits</t>
  </si>
  <si>
    <t>Fore topmast</t>
  </si>
  <si>
    <t>Notes</t>
  </si>
  <si>
    <t>Breasthook pinrail</t>
  </si>
  <si>
    <t>2x thimbles</t>
  </si>
  <si>
    <t>1xS block
1 eye on deck
cleat on mast</t>
  </si>
  <si>
    <t>Sling only, no halyard</t>
  </si>
  <si>
    <t>Main fife rail</t>
  </si>
  <si>
    <t>Via main mast. D block shared with topsail brace</t>
  </si>
  <si>
    <t>0.5xD</t>
  </si>
  <si>
    <t>92, 93</t>
  </si>
  <si>
    <t>1xS 1xD</t>
  </si>
  <si>
    <t>1xS</t>
  </si>
  <si>
    <t>2xS, eye on deck</t>
  </si>
  <si>
    <t>2xS, cleat</t>
  </si>
  <si>
    <t>Main boom</t>
  </si>
  <si>
    <t>Fore gaff</t>
  </si>
  <si>
    <t>2xS</t>
  </si>
  <si>
    <t>2xS, cleat, eye</t>
  </si>
  <si>
    <t>Fore fife rail</t>
  </si>
  <si>
    <t>1xD on yard, shared P&amp;S. Sheave in yard</t>
  </si>
  <si>
    <t>2xD, eye on deck</t>
  </si>
  <si>
    <t>Main topsail</t>
  </si>
  <si>
    <t>References</t>
  </si>
  <si>
    <t>Other</t>
  </si>
  <si>
    <t>Main mast, lower</t>
  </si>
  <si>
    <t>99;111</t>
  </si>
  <si>
    <t>2xS 1xD block
1 eye on deck
cleat on mast</t>
  </si>
  <si>
    <t>Main topmast</t>
  </si>
  <si>
    <t>1xS block</t>
  </si>
  <si>
    <t>2xS blocks</t>
  </si>
  <si>
    <t>75,77</t>
  </si>
  <si>
    <t>74,76</t>
  </si>
  <si>
    <t>79;102</t>
  </si>
  <si>
    <t>Studding sails</t>
  </si>
  <si>
    <t>Ringtail</t>
  </si>
  <si>
    <t>ZAZ6112</t>
  </si>
  <si>
    <t>2x deadeye or heart</t>
  </si>
  <si>
    <t>Outhauler for the jib boom. Not fitted?</t>
  </si>
  <si>
    <t>170;171</t>
  </si>
  <si>
    <t>Block at side of traveller</t>
  </si>
  <si>
    <t>171;172</t>
  </si>
  <si>
    <t>2xS 1xD if fitted</t>
  </si>
  <si>
    <t>81,91</t>
  </si>
  <si>
    <t>172;173</t>
  </si>
  <si>
    <t>4x thimbles 1x sister block</t>
  </si>
  <si>
    <t>173;174</t>
  </si>
  <si>
    <t>Eye on bowsprit cap</t>
  </si>
  <si>
    <t>72,74</t>
  </si>
  <si>
    <t>73,75</t>
  </si>
  <si>
    <t>Marquardt: often not fitted</t>
  </si>
  <si>
    <t>Petrejus</t>
  </si>
  <si>
    <t>176;177</t>
  </si>
  <si>
    <t>177;178</t>
  </si>
  <si>
    <t>Main sail (gaff)</t>
  </si>
  <si>
    <t>176,7;184,5</t>
  </si>
  <si>
    <t>fitted?</t>
  </si>
  <si>
    <t>Ratlines fitted. Cable or hawser laid rope?</t>
  </si>
  <si>
    <t>6x deadeyes</t>
  </si>
  <si>
    <t>4x deadeyes</t>
  </si>
  <si>
    <t>219;220</t>
  </si>
  <si>
    <t>236-239</t>
  </si>
  <si>
    <t>193;199;201</t>
  </si>
  <si>
    <t>216;218</t>
  </si>
  <si>
    <t>218,9</t>
  </si>
  <si>
    <t>Throat and peak belay on opposite sides</t>
  </si>
  <si>
    <t>Brails unlikely on Whiting</t>
  </si>
  <si>
    <t>(none)</t>
  </si>
  <si>
    <t>173;244…</t>
  </si>
  <si>
    <t>not used</t>
  </si>
  <si>
    <t>not on model</t>
  </si>
  <si>
    <t>Support a topgallant studding sail, not fitted</t>
  </si>
  <si>
    <t>170;218</t>
  </si>
  <si>
    <t>Only temporary?</t>
  </si>
  <si>
    <t>Lashes to itself</t>
  </si>
  <si>
    <t>Cleat or lashing</t>
  </si>
  <si>
    <t>Lever 65</t>
  </si>
  <si>
    <t>Lever 43</t>
  </si>
  <si>
    <t>Lever 44</t>
  </si>
  <si>
    <t>Ratlines fitted? Cable or hawser laid rope?</t>
  </si>
  <si>
    <t>Flags</t>
  </si>
  <si>
    <t>174;175
182</t>
  </si>
  <si>
    <t>Marquardt: painting of La Favorite</t>
  </si>
  <si>
    <t>1xS on yard, 1xS on sail. Marquardt: not fitted</t>
  </si>
  <si>
    <t>1xS under trees, 1xS on yard. Marquardt: not fitted</t>
  </si>
  <si>
    <t>1xS on gunwale leads down to cleat
1xS on sail.  Not fitted?</t>
  </si>
  <si>
    <t>Spread yard</t>
  </si>
  <si>
    <t>Yard for course</t>
  </si>
  <si>
    <t>182;183</t>
  </si>
  <si>
    <t>4xS</t>
  </si>
  <si>
    <t>Chapelle</t>
  </si>
  <si>
    <t>lots</t>
  </si>
  <si>
    <t>Main pinrail P?</t>
  </si>
  <si>
    <t>176;184,5</t>
  </si>
  <si>
    <t>185;186</t>
  </si>
  <si>
    <t>Seized to boom extension</t>
  </si>
  <si>
    <t>Lashed to boom</t>
  </si>
  <si>
    <t>Not on model</t>
  </si>
  <si>
    <t>2xS 2xD</t>
  </si>
  <si>
    <t>43,44</t>
  </si>
  <si>
    <t>Around trestle trees</t>
  </si>
  <si>
    <t>Used for furling and reefing</t>
  </si>
  <si>
    <t>Alert 105,6</t>
  </si>
  <si>
    <t>Alert 112</t>
  </si>
  <si>
    <t>Alert 115</t>
  </si>
  <si>
    <t>Reef tackle tied on when reefing. Reef points through bees on boom</t>
  </si>
  <si>
    <t>Alert 121</t>
  </si>
  <si>
    <t>Reef tackle tied on when reefing. Reef cringles on bolt rope</t>
  </si>
  <si>
    <t>1x cleat</t>
  </si>
  <si>
    <t>Block/sheave on fore trestle tree? Petersson shows block tied to forestay
Petrejus (535) has extra blocks for halyard</t>
  </si>
  <si>
    <t>Breasthook pinrail or eye on stem?</t>
  </si>
  <si>
    <t>ZAZ6116</t>
  </si>
  <si>
    <t>Marquardt: drawings for Berbice show lashing between two thimbles
Petersson details do not look right</t>
  </si>
  <si>
    <t>Petersson: sheave in topmast
Marquardt: block tied to mast head</t>
  </si>
  <si>
    <t>From above top gallant sheave, via block on jib boom?</t>
  </si>
  <si>
    <t>1xD shared with topsail bowline? Not fitted</t>
  </si>
  <si>
    <t>185,6 44;59</t>
  </si>
  <si>
    <t>Petrejus 243: unlikely to be fitted, abolished in RN in 1801
Lever notes: not issued after 1801 but could be used (qv. Roach log)
Mariner's Mirror 1928 assertion is the main source for these</t>
  </si>
  <si>
    <t>2x boom iron sets</t>
  </si>
  <si>
    <t>Base of mast for lifts</t>
  </si>
  <si>
    <t>Laced to stun yard</t>
  </si>
  <si>
    <t>Petrejus 243... carried on weather side, abaft the sail</t>
  </si>
  <si>
    <t>Lever 64,65</t>
  </si>
  <si>
    <t>Lever 64</t>
  </si>
  <si>
    <t>Eye on main chains, 
cleat in bulwark</t>
  </si>
  <si>
    <t>Hang loose, or lash to self</t>
  </si>
  <si>
    <t>Main gaff yard</t>
  </si>
  <si>
    <t>Petrejus naming of booms and yards follows Lever
The yard would carry a lower stun sail</t>
  </si>
  <si>
    <t>Watersail or lower stun sail</t>
  </si>
  <si>
    <t>Raise lower corner of sail by the mast. Chapelle paintings</t>
  </si>
  <si>
    <t>Anchors</t>
  </si>
  <si>
    <t>stoppers to eyes on fore bitts</t>
  </si>
  <si>
    <t>Iron hook on stem post</t>
  </si>
  <si>
    <t>Via main mast. D block shared with spreadyard brace</t>
  </si>
  <si>
    <r>
      <t xml:space="preserve">Blocks are in span from boom to mast (Petrejus 547b, Lever 347h)
Probably not </t>
    </r>
    <r>
      <rPr>
        <sz val="11"/>
        <rFont val="Calibri"/>
        <family val="2"/>
        <scheme val="minor"/>
      </rPr>
      <t>needed when there is no lower stun sail</t>
    </r>
  </si>
  <si>
    <t>Supports lower corners of topmast studding sail; used on weather side only
Marquardt: 44 shows boom on spread yard, 59 boom on square yard</t>
  </si>
  <si>
    <t>Bowsprit Gammoning</t>
  </si>
  <si>
    <t>Bowsprit Bobstay</t>
  </si>
  <si>
    <t>Bowsprit Stay (above)</t>
  </si>
  <si>
    <t>Bowsprit Preventer stay (above)</t>
  </si>
  <si>
    <t>Jib boom Stay (above)</t>
  </si>
  <si>
    <t>Jib boom Outhauler?</t>
  </si>
  <si>
    <t>Flying jib sail Halyard</t>
  </si>
  <si>
    <t>Flying jib sail Tack</t>
  </si>
  <si>
    <t>Flying jib sail Downhauler</t>
  </si>
  <si>
    <t>Traveller Inhauler</t>
  </si>
  <si>
    <t>Traveller Outhauler</t>
  </si>
  <si>
    <t>Stay sail (jib) Halyard</t>
  </si>
  <si>
    <t>Stay sail (jib) Tack</t>
  </si>
  <si>
    <t>Stay sail (jib) Downhauler</t>
  </si>
  <si>
    <t>Fore topmast Fore stay</t>
  </si>
  <si>
    <t>Fore topmast Topgallant stay?</t>
  </si>
  <si>
    <t>Fore topmast Top rope</t>
  </si>
  <si>
    <t>Fore topmast Ensign halyard?</t>
  </si>
  <si>
    <t>Spread yard Sling</t>
  </si>
  <si>
    <t>Spread yard Halyards for course</t>
  </si>
  <si>
    <t>Yard for course Sheets P&amp;S</t>
  </si>
  <si>
    <t>Yard for course Bowlines P&amp;S</t>
  </si>
  <si>
    <t>Yard for course Clew lines P&amp;S</t>
  </si>
  <si>
    <t>Yard for course Bunt lines P&amp;S</t>
  </si>
  <si>
    <t>Fore topsail Halyard</t>
  </si>
  <si>
    <t>Fore topsail Gaskets</t>
  </si>
  <si>
    <t>Top gallant sail Halyard</t>
  </si>
  <si>
    <t>Top gallant sail Gaskets</t>
  </si>
  <si>
    <t>Fore gaff Throat halyard</t>
  </si>
  <si>
    <t>Fore gaff Peak halyard</t>
  </si>
  <si>
    <t>Fore gaff Tack?</t>
  </si>
  <si>
    <t>Fore gaff Hoops or Lacing to mast</t>
  </si>
  <si>
    <t>Main mast, lower Fore stays</t>
  </si>
  <si>
    <t>Main topmast Fore stay</t>
  </si>
  <si>
    <t>Main topmast Top rope</t>
  </si>
  <si>
    <t>Main topmast Ensign halyard</t>
  </si>
  <si>
    <t>Main gaff yard Throat halyard</t>
  </si>
  <si>
    <t>Main gaff yard Peak halyard</t>
  </si>
  <si>
    <t>Main gaff yard Downhauler peak</t>
  </si>
  <si>
    <t>Main gaff yard Downhauler throat</t>
  </si>
  <si>
    <t>Main gaff yard Ensign halyard</t>
  </si>
  <si>
    <t>Main sail (gaff) Sheet</t>
  </si>
  <si>
    <t>Main sail (gaff) Outhaul</t>
  </si>
  <si>
    <t>Main sail (gaff) Trice line</t>
  </si>
  <si>
    <t>Main sail (gaff) Brails P&amp;S</t>
  </si>
  <si>
    <t>Main sail (gaff) Reef tackle aft leach</t>
  </si>
  <si>
    <t>Main sail (gaff) Reef tackle fore leach</t>
  </si>
  <si>
    <t>Main sail (gaff) Gaskets?</t>
  </si>
  <si>
    <t>Main topsail Halyard</t>
  </si>
  <si>
    <t>Main topsail Sheet (from clew)</t>
  </si>
  <si>
    <t>Main topsail Tack</t>
  </si>
  <si>
    <t>Main topsail Inhauler?</t>
  </si>
  <si>
    <t>Studding sails Fore topmast stun boom lifts P&amp;S</t>
  </si>
  <si>
    <t>Studding sails Fore lower stun yards &amp; halyards P&amp;S</t>
  </si>
  <si>
    <t>Studding sails Lower studding sail P&amp;S</t>
  </si>
  <si>
    <t>Studding sails Topgallant stun booms</t>
  </si>
  <si>
    <t>Ringtail Halyard</t>
  </si>
  <si>
    <t>Ringtail Clews</t>
  </si>
  <si>
    <t>Ringtail Boom extension</t>
  </si>
  <si>
    <t>Watersail or lower stun sail Below boom…</t>
  </si>
  <si>
    <t>Bowsprit Shrouds P</t>
  </si>
  <si>
    <t>Bowsprit Shrouds S</t>
  </si>
  <si>
    <t>Flying jib sail Sheets P</t>
  </si>
  <si>
    <t>Flying jib sail Sheets S</t>
  </si>
  <si>
    <t>Stay sail (jib) Sheets P</t>
  </si>
  <si>
    <t>Stay sail (jib) Sheets S</t>
  </si>
  <si>
    <t>Fore mast, lower Mast tackle P</t>
  </si>
  <si>
    <t>Fore mast, lower Mast tackle S</t>
  </si>
  <si>
    <t>Fore topmast Backstay P</t>
  </si>
  <si>
    <t>Fore topmast Backstay S</t>
  </si>
  <si>
    <t>Spread yard Yard lifts S</t>
  </si>
  <si>
    <t>Spread yard Yard lifts P</t>
  </si>
  <si>
    <t>Spread yard Braces P</t>
  </si>
  <si>
    <t>Spread yard Braces S</t>
  </si>
  <si>
    <t>Fore topsail Braces P</t>
  </si>
  <si>
    <t>Fore topsail Braces S</t>
  </si>
  <si>
    <t>Fore topsail Sheets P</t>
  </si>
  <si>
    <t>Fore topsail Sheets S</t>
  </si>
  <si>
    <t>Fore topsail Bowlines P</t>
  </si>
  <si>
    <t>Fore topsail Bowlines S</t>
  </si>
  <si>
    <t>Fore topsail Clew lines P</t>
  </si>
  <si>
    <t>Fore topsail Clew lines S</t>
  </si>
  <si>
    <t>Fore topsail Reef tackle P</t>
  </si>
  <si>
    <t>Fore topsail Reef tackle S</t>
  </si>
  <si>
    <t>Fore gaff Vangs P</t>
  </si>
  <si>
    <t>Fore gaff Vangs S</t>
  </si>
  <si>
    <t>Fore gaff Sheets P</t>
  </si>
  <si>
    <t>Fore gaff Sheets S</t>
  </si>
  <si>
    <t>Fore gaff Brails P</t>
  </si>
  <si>
    <t>Fore gaff Brails S</t>
  </si>
  <si>
    <t>Main mast, lower Shrouds P</t>
  </si>
  <si>
    <t>Main mast, lower Shrouds S</t>
  </si>
  <si>
    <t>Main mast, lower Mast tackle P</t>
  </si>
  <si>
    <t>Main mast, lower Mast tackle S</t>
  </si>
  <si>
    <t>Main topmast Shrouds P</t>
  </si>
  <si>
    <t>Main topmast Shrouds S</t>
  </si>
  <si>
    <t>Main topmast Backstay P</t>
  </si>
  <si>
    <t>Main topmast Backstay S</t>
  </si>
  <si>
    <t>Main boom Topping lift P</t>
  </si>
  <si>
    <t>Main boom Topping lift S</t>
  </si>
  <si>
    <t>Studding sails Fore topmast stun boom P</t>
  </si>
  <si>
    <t>Studding sails Fore topmast stun boom S</t>
  </si>
  <si>
    <t>Studding sails Fore topmast stun boom outhaul P</t>
  </si>
  <si>
    <t>Studding sails Fore topmast stun boom outhaul S</t>
  </si>
  <si>
    <t>Anchor rope P</t>
  </si>
  <si>
    <t>Anchor rope S</t>
  </si>
  <si>
    <t>Top gallant sail Sheets P</t>
  </si>
  <si>
    <t>Top gallant sail Sheets S</t>
  </si>
  <si>
    <t>Fore topsail Yard lifts P</t>
  </si>
  <si>
    <t>Fore topsail Yard lifts S</t>
  </si>
  <si>
    <t>Fore mast Shrouds P</t>
  </si>
  <si>
    <t>Fore mast Shrouds S</t>
  </si>
  <si>
    <t>Furling topsail and setting topgallant sail (flying)</t>
  </si>
  <si>
    <t>Tied to yard</t>
  </si>
  <si>
    <t>Clew of flying jib sail
Cleat in bulwark</t>
  </si>
  <si>
    <t>Tack of flying jib sail
Traveller</t>
  </si>
  <si>
    <t>Belaying point(s)</t>
  </si>
  <si>
    <t>Cap on bowsprit
Eye on stem post</t>
  </si>
  <si>
    <t>Cap on bowsprit
Eye below gunwale</t>
  </si>
  <si>
    <t>Deadeyes or hearts at fore end</t>
  </si>
  <si>
    <t>Petersson 101 (jibsail) has eye on channel and cleat in bulwark</t>
  </si>
  <si>
    <t>Cannon</t>
  </si>
  <si>
    <t>Carronade</t>
  </si>
  <si>
    <t>Aft gunport lids</t>
  </si>
  <si>
    <t>Studding sails Topmast studding sail P</t>
  </si>
  <si>
    <t>Studding sails Topmast studding sail halyard P</t>
  </si>
  <si>
    <t>Studding sails Topmast studding sail halyard S</t>
  </si>
  <si>
    <t>Studding sails Topmast studding sail S</t>
  </si>
  <si>
    <t>Studding sails Topmast studding sail sheet P</t>
  </si>
  <si>
    <t>Studding sails Topmast studding sail sheet S</t>
  </si>
  <si>
    <t>Studding sails Topmast studding sail tack P</t>
  </si>
  <si>
    <t>Studding sails Topmast studding sail tack S</t>
  </si>
  <si>
    <t>Studding sails Topmast studding sail downhauler P</t>
  </si>
  <si>
    <t>Studding sails Topmast studding sail downhauler S</t>
  </si>
  <si>
    <t>Cannon breeching P</t>
  </si>
  <si>
    <t>Cannon breeching S</t>
  </si>
  <si>
    <t>Cannon runout P</t>
  </si>
  <si>
    <t>Cannon runout S</t>
  </si>
  <si>
    <t>Cannon training P</t>
  </si>
  <si>
    <t>Cannon training S</t>
  </si>
  <si>
    <t>Aft gunport lids (x2)</t>
  </si>
  <si>
    <t>small cleats</t>
  </si>
  <si>
    <t>cleat inside transom</t>
  </si>
  <si>
    <t>No references</t>
  </si>
  <si>
    <t>Carronade breeching S</t>
  </si>
  <si>
    <t>Carronade runout P</t>
  </si>
  <si>
    <t>Carronade runout S</t>
  </si>
  <si>
    <t>Carronade breeching P</t>
  </si>
  <si>
    <t>Two eyes</t>
  </si>
  <si>
    <t>Eyes in bulwark</t>
  </si>
  <si>
    <t>4xS, 2 eyes</t>
  </si>
  <si>
    <t>2xS, 1 eye</t>
  </si>
  <si>
    <t>Eye in deck</t>
  </si>
  <si>
    <t>Location</t>
  </si>
  <si>
    <t>Main fife rail?</t>
  </si>
  <si>
    <t>Rope loop over jib boom
Eye below gunwale</t>
  </si>
  <si>
    <t>Cleat forward of pinrail</t>
  </si>
  <si>
    <t>2xS eye</t>
  </si>
  <si>
    <t>Petersson has two blocks near hull with the fall lashed around. Marquardt has a single block. Could have two martingale ropes from hull to dolphin striker</t>
  </si>
  <si>
    <t>Jib boom Martingale (single)</t>
  </si>
  <si>
    <t>Stay sail (bowsprit)</t>
  </si>
  <si>
    <t>179;42,4</t>
  </si>
  <si>
    <t>142;183</t>
  </si>
  <si>
    <t>Fore topmast Shrouds P (futttock shrouds)</t>
  </si>
  <si>
    <t>Fore topmast Shrouds S (futtock shrouds)</t>
  </si>
  <si>
    <t>From above topsail sheave, via sheave on jib boom, to cleat on jib
Petersson also has a preventer stay</t>
  </si>
  <si>
    <t>Fore mast, (lower) Fore stay</t>
  </si>
  <si>
    <t>Fore mast, (lower) Fore preventer stay</t>
  </si>
  <si>
    <t>Roach log</t>
  </si>
  <si>
    <t>Pickle painting has no sail on this yard
Roach mentions a 'fore sail', probably gaff. 
A spreadyard for the topsail would probably still have yard lifts and braces
Course is complicated in Marquardt, separate yard from the spread yard</t>
  </si>
  <si>
    <t>1xS and eye on deck, 0.5xD</t>
  </si>
  <si>
    <t>Other connections</t>
  </si>
  <si>
    <t>Main fife rail, around post
Eye on deck for block
Shared block at main trestle tree. Tie to spread yard</t>
  </si>
  <si>
    <t>Spread yard Horse</t>
  </si>
  <si>
    <t>1xS 1xD block
1x deck eye
1 cleat
?1xS &amp; 1 x deck eye to lead fall?</t>
  </si>
  <si>
    <t>Tied to yard, passes over sheave in topmast
Double block on fall, then a single hooked to eye on deck
Fall to mast cleat (via block?)</t>
  </si>
  <si>
    <t>Tied to yard
Single block on mast cap
Double block tackle
Single block hooked to deck
Cleat on fore mast</t>
  </si>
  <si>
    <t>Tied to end of yard
Shared double block on main trestle trees
Main pinrail P</t>
  </si>
  <si>
    <t>Tied to end of yard
Shared double block on main trestle trees
Main pinrail S</t>
  </si>
  <si>
    <t>171,2</t>
  </si>
  <si>
    <t>104;106</t>
  </si>
  <si>
    <t>Block hooked to clew
Block on topsail yard
Fore pinrail P</t>
  </si>
  <si>
    <t>Block hooked to clew
Block on topsail yard
Fore pinrail S</t>
  </si>
  <si>
    <t>1xS on yard, 1xS on sail. Fall might interfere with shroud</t>
  </si>
  <si>
    <t>234-5</t>
  </si>
  <si>
    <t>Block on topsail yard
Block on topmast
Fore pinrail S</t>
  </si>
  <si>
    <t>Fall guided through single block or sister block on topmast</t>
  </si>
  <si>
    <t>Fore topsail Horse</t>
  </si>
  <si>
    <t>Topgallant sail set flying</t>
  </si>
  <si>
    <t>Single block on gaff throat
Double block on trestle trees
Fore pinrail S</t>
  </si>
  <si>
    <t>Tied to end of yard, then pair of blocks, one on yard one on trestle trees
Fore pinrail P</t>
  </si>
  <si>
    <t>Marquardt p176 (3) is same as Petersson
Lever shows 2xS and 1xD for a larger gaff</t>
  </si>
  <si>
    <t>185 (1)</t>
  </si>
  <si>
    <t>One is used, one left loose. Hooked to sail so can be moved to a reef cringle? 
See on model where the deck is less crowded - aft of main ladderway?</t>
  </si>
  <si>
    <t>2xS block arrangement?</t>
  </si>
  <si>
    <t>Two single blocks hooked between sail and deck? Belayed to fife rail?</t>
  </si>
  <si>
    <t>Hold down lower corner of sail by mast?
Hooked to sail so can be moved to a reef cringle?
Marquard p185 (1) shows a lashing between two eyes?</t>
  </si>
  <si>
    <t>P&amp;S blocks are in pairs on short pendants, tied to gaff yard
Peak brail passes through 1xS and shared 1xD
Throat brail passes through shared 1xD
Marquardt 184 gives one example of belaying points</t>
  </si>
  <si>
    <t>Rope size</t>
  </si>
  <si>
    <t>Fore channel, fore mast top</t>
  </si>
  <si>
    <t>Main chains, main mast top</t>
  </si>
  <si>
    <t>Two eyes on main chains, cleat or lashing to belay. Marquardt: If fitted</t>
  </si>
  <si>
    <t>Topmast above topsail sheave
Tied around deadye</t>
  </si>
  <si>
    <t>Fore mast cap
Main topmast above yard sheave</t>
  </si>
  <si>
    <t>172-3</t>
  </si>
  <si>
    <t>Same as fore topmast? Marquardt: 'only temporary' so leave off</t>
  </si>
  <si>
    <t>Topmast cap
Aft ladderway cover?</t>
  </si>
  <si>
    <t>Flags.  Main fife rail is crowded area</t>
  </si>
  <si>
    <t>Petersson and Petrejus show 1xS and 1xD
Lever 43, 44 shows alternatives for throat and peak</t>
  </si>
  <si>
    <t>1xS tied to gaff
1xD tied to trestle trees
Main pinrail P? mast?</t>
  </si>
  <si>
    <t>1xS tied to gaff
1xD tied to trestle trees
Main pinrail S? mast?</t>
  </si>
  <si>
    <t>176-7</t>
  </si>
  <si>
    <t>Main boom Horse</t>
  </si>
  <si>
    <t>Not sure which arrangement to use. See on model where the deck is less crowded
The vangs can also function as the peak downhaulers</t>
  </si>
  <si>
    <t>At distal end of boom</t>
  </si>
  <si>
    <t>Fore gaff yard Downhauler throat</t>
  </si>
  <si>
    <t>Long pendant tied to gaff, 1xS at end. 1xS hooked to gunwale.
Cleat in bulwark for fall</t>
  </si>
  <si>
    <t>Main gaff yard Vangs P</t>
  </si>
  <si>
    <t>Main gaff yard Vangs S</t>
  </si>
  <si>
    <t>Used for furling and reefing. Marquardt p176 (2)</t>
  </si>
  <si>
    <t>Marquardt: often not fitted
Lee vang would have to be slack</t>
  </si>
  <si>
    <t>Block hooked under gaff jaws
Block hooked to eye on deck?
Belayed to fore fife rail?</t>
  </si>
  <si>
    <t>Block hooked under jaws
Block hooked to eye on deck?
Belayed to main fife rail?</t>
  </si>
  <si>
    <t>Block on gaff yard
Block lashed to boom?</t>
  </si>
  <si>
    <t>Lever 44 (269)</t>
  </si>
  <si>
    <t>2xD 1xcleat 1xeye on deck</t>
  </si>
  <si>
    <t>Sliding rail on transom? Descriptions are vague...
Petersson is very complicated arrangement</t>
  </si>
  <si>
    <t>1xD on boom. 1xD hooked to eye or to horse on transom. 
Belay to cleat somewhere…</t>
  </si>
  <si>
    <t>Sheave at boom end, 1xS;
1xS or sister block under jaws.
Fall tied around itself or to cleat on boom?</t>
  </si>
  <si>
    <t>Mostly follow Petersson except for sister block?
Marquardt: rope went through sheave in boom and lashed in place
Petrejus: not needed if no brails [used when furling?]</t>
  </si>
  <si>
    <t>Through sheave in main gaff, 1xS below gaff jaws.
Main fife rail</t>
  </si>
  <si>
    <t>Tied to yard, through sheave in topmast. 
Main pinrail P</t>
  </si>
  <si>
    <t>185,6</t>
  </si>
  <si>
    <t>Petersson does not show the sail end of this rope. Mistake on drawing?</t>
  </si>
  <si>
    <t>Boom lashed to spreadyard
Not extended on model Port</t>
  </si>
  <si>
    <t>Block on mast and block on end of topsail yard
Halyard not rigged on model Port</t>
  </si>
  <si>
    <t>Blocks only, rope not fitted</t>
  </si>
  <si>
    <t>1xS on topsail yard, 1xS on topmast. Halyard not rigged</t>
  </si>
  <si>
    <t>1xS on topsail yard, 1xS on topmast
Belayed somewhere…</t>
  </si>
  <si>
    <t>2xS on spreadyard. 
Belayed somewhere…</t>
  </si>
  <si>
    <t>Block only on boom end
Rope not fitted Port</t>
  </si>
  <si>
    <t>Lever 351f 351g. Not on model Port side</t>
  </si>
  <si>
    <t>1xS on sail. Not fitted</t>
  </si>
  <si>
    <t>1xS  on sail</t>
  </si>
  <si>
    <t>Hang from gaff, like from a square yard? Use reef lines?</t>
  </si>
  <si>
    <t>Eye on counter
Block hooked under gaff peak
Block hooked to second eye on counter?
Belayed to cleat on counter?</t>
  </si>
  <si>
    <t>Just fit one to model?</t>
  </si>
  <si>
    <t>Sheave on jib boom, blocks at end of bowsprit cap. Marquardt p170(5)</t>
  </si>
  <si>
    <t>1xS at peak of flying jib sail
1xS tied to topmast above topsail sheave
Fore pinrail P</t>
  </si>
  <si>
    <t>Peak of flying jib sail
1xS on traveller
Breasthook pinrail</t>
  </si>
  <si>
    <t>If fitted, breasthook pinrail</t>
  </si>
  <si>
    <t>Cap on bowsprit
1xS on traveller
Breasthook pinrail?</t>
  </si>
  <si>
    <t>Traveller to jib boom sheave
1xD tackle 1xS on bowsprit cap
Fall to breasthook pinrail?</t>
  </si>
  <si>
    <t>Tackle tied to trestle trees
Fore pinrail P</t>
  </si>
  <si>
    <t>Tied to sail peak
Block tied to stay at cap
Breasthook pinrail</t>
  </si>
  <si>
    <t>Fore edge of sail held by rings to fore stay</t>
  </si>
  <si>
    <t>Boat gripes fore and aft</t>
  </si>
  <si>
    <t>4 eyes on deck</t>
  </si>
  <si>
    <t>164,5
196,7</t>
  </si>
  <si>
    <t>Fore trestle trees
Bowsprit bees P or S?
Cleat on jib? P or S?</t>
  </si>
  <si>
    <t>From trestle tree via bowsprit bees. Petersson shows eye on bow.
Petrejus has detail about bees and P or S discussion. 
Roach mentions reefed jib but no stay sail</t>
  </si>
  <si>
    <t>Marquardt has concise discussion
Sister block between shrouds for topsail lift and reef tackle falls
?Location of shrouds on topmast, above topsail yard sheave?</t>
  </si>
  <si>
    <t>Fore topmast to cross trees
Futtock stave
Belay by deadeyes</t>
  </si>
  <si>
    <t>Marquardt has concise discussion; there is a simpler alternative
Sister block between shrouds for topsail lift and reef tackle falls
?Location of shrouds on topmast, above topsail yard sheave?</t>
  </si>
  <si>
    <t>Marquardt p173 (3) has thimble tied to a deadeye chain
Petersson wants small extra deadeye or eye on chains, not on Haddock drawing</t>
  </si>
  <si>
    <t>86,7</t>
  </si>
  <si>
    <t>Topmast above topsail sheave 
Sheave on jib boom
Cleat on jib</t>
  </si>
  <si>
    <t>Trestle tree
Sheave in topmast
Block on trestle tree
Fore pinrail P</t>
  </si>
  <si>
    <t>(raises top mast)
Petersson shows an extra block that does not do anything…</t>
  </si>
  <si>
    <t>Stand on when setting stun sails or yard for course</t>
  </si>
  <si>
    <t>Blocks only. Yard for course is hauled up when needed</t>
  </si>
  <si>
    <t>(Ropes fitted when needed)</t>
  </si>
  <si>
    <t>Lever</t>
  </si>
  <si>
    <t>203,4 210,12</t>
  </si>
  <si>
    <t>Marquardt: 1xD block at lower end of halyard then single block
(Petersson: same block arrangement, but eyes and cleat in bulwark)
?Extra block hooked to eye on deck, to lead the fall to mast cleat?</t>
  </si>
  <si>
    <t>Sheave in spreadyard end
Shared double block on yard
Fore fife rail</t>
  </si>
  <si>
    <t>Block could be 0.5xD shared with unused course bowline? 
Marquardt says thimble on jib boom end</t>
  </si>
  <si>
    <t>1xS on topmast, 1xS on yard. A single bunt line could have two legs to attach the sail</t>
  </si>
  <si>
    <t>Fore topsail Bunt line</t>
  </si>
  <si>
    <t>Fore topsail Bunt lines P S pair</t>
  </si>
  <si>
    <t>Block on topsail yard
Block on topmast
Belayed somewhere…</t>
  </si>
  <si>
    <t>1xS on topmast, 1xS on yard. A single bunt line with two legs to attach the sail</t>
  </si>
  <si>
    <t>Tied to yard, block hooked to reef cringle, sheave in yard. 
Block on topmast
Fore pinrail P</t>
  </si>
  <si>
    <t>Tied to yard, block hooked to reef cringle, sheave in yard. 
Block on topmast
Fore pinrail S</t>
  </si>
  <si>
    <t>Tied to yard
Upper sheave in topmast
Fore pinrail S</t>
  </si>
  <si>
    <t>Boat securing</t>
  </si>
  <si>
    <t>Tied to eyes, over the boat</t>
  </si>
  <si>
    <t>Tied to end of yard. 
One block on fall, one hooked to eye on deck near pinrail. 
Main pinrail P</t>
  </si>
  <si>
    <t>Tied to end of yard. 
One block on fall, one hooked to eye on deck near pinrail. 
Main pinrail S</t>
  </si>
  <si>
    <t>Blocks hooked to sail and eye on deck
Belay main fife rail or mast?</t>
  </si>
  <si>
    <t>Hoops likely since gaff can be lowered for reefing. Could be lacing</t>
  </si>
  <si>
    <t>Petersson shows two stays from fore bitts, but lee one cannot be slackened
Marquardt p179 (4) gives 'schooner' alternatives, Berbice example (p44)</t>
  </si>
  <si>
    <t>Blocks hooked to eyes in deck
Top of main mast</t>
  </si>
  <si>
    <t>Marquardt p173 (3) has thimble tied to a deadeye on channel
Petersson wants small extra deadeye on chains, not on Haddock drawing</t>
  </si>
  <si>
    <t>Topmast above topsail sheave
Tied around deadeye</t>
  </si>
  <si>
    <t>1xS 1xD 0.5xD
1x deck eye
1 cleat</t>
  </si>
  <si>
    <t>Tie to boom, 0.5xD at mast head, 1xD. 1xS hooked to eye on deck. 
Cleat on mast</t>
  </si>
  <si>
    <t>Lever p44 (269): 'more common'. 
Marquardt p176 (6) and Petrejus: same or similar to Lever. 0.5xD shared P&amp;S
Petersson: pinrail on mast, boom lifted in two places. 2xS, cleat each side</t>
  </si>
  <si>
    <t>Tack of sail, 1xS on gaff jaws
Belay fife rail or somewhere</t>
  </si>
  <si>
    <t>Petersson: sheave in main gaff yard, block below gaff yard by mast
Marquadt: thimble or block on end of gaff yard, then direct to fife rail?</t>
  </si>
  <si>
    <t>Petersson calls it 'throat'; belayed directly to main fife rail
Marquardt shows lacing to mast, and says tack can be tied to gaff yard</t>
  </si>
  <si>
    <t>Boom lashed to spreadyard
Extended on model Starboard</t>
  </si>
  <si>
    <t>Lever: 351k 1xS on boom, 1xS on timberhead in waist, then belayed somewhere
Petrejus p245 fig548 ,18</t>
  </si>
  <si>
    <t>Block on boom end
Belayed somewhere aft…</t>
  </si>
  <si>
    <t>Lever: 351k 1xS on boom, 1xS on timberhead in waist, then belayed somewhere
Petrejus p245 fig548,18</t>
  </si>
  <si>
    <t>Halyard rigged Starboard
Petrejus: p245, fig548,16   Lever 351hi</t>
  </si>
  <si>
    <t>Tied to stun yard, cringle, 1xS on sail clew
Belayed somewhere…</t>
  </si>
  <si>
    <t>Lever 351efg
Petrejus p245 fig548 ,17</t>
  </si>
  <si>
    <t>176-7 185</t>
  </si>
  <si>
    <t>Tied to stun yard
Block hooked under gaff peak
Belayed to cleat on boom</t>
  </si>
  <si>
    <t>(see fore mast, lower, #26)</t>
  </si>
  <si>
    <t>(see fore topmast, #32, #33)</t>
  </si>
  <si>
    <t>(see fore mast, lower, #27)</t>
  </si>
  <si>
    <t>See #32</t>
  </si>
  <si>
    <t>Used for furling and reefing. Marquardt p176 (2)
Not needed if vangs are in use? 
Has second use with ringtail sail as halyard #134</t>
  </si>
  <si>
    <t>Blocks attached to spread yard. Rope used to launch out the boom, not fitted. 
It becomes the sheet for the topmast studding sail (#127) Lever 347ik 351lm</t>
  </si>
  <si>
    <t>Blocks attached to spread yard, used to launch out the boom. Lever 347ik 351lm
The rope becomes one end of the sheet for the topmast studding sail (#128)</t>
  </si>
  <si>
    <t>Blocks attached to spread yard, also used to launch out the boom. (#118)
Lever 347ik 351lm.  Petrejus p245 fig548,19</t>
  </si>
  <si>
    <t xml:space="preserve">Blocks attached to spread yard, also used to launch out the boom. (#119)
Two sheets, one through blocks and one direct
Lever 347ik 351lm   Petrejus p245 fig548,19 </t>
  </si>
  <si>
    <t>Primary use when furling and reefing gaff sail. Marquardt p176 (2)  #99
This second use is with ringtail sail as halyard
Lever p44 fig267kl</t>
  </si>
  <si>
    <t>1xS block on bowsprit cap
Breasthook pinrail</t>
  </si>
  <si>
    <t>End of jib boom [3]</t>
  </si>
  <si>
    <t>Traveller on jib boom [4]</t>
  </si>
  <si>
    <t>External eye, fore [4]</t>
  </si>
  <si>
    <t>Breasthook pinrail [6]</t>
  </si>
  <si>
    <t>Bowsprit cleats (inboard) [3]</t>
  </si>
  <si>
    <t>Bowsprit bitts [2]</t>
  </si>
  <si>
    <t>Fore fife rail [7]
Petersson also shows pinrails on mast</t>
  </si>
  <si>
    <t>Eyes in deck around foremast [9]</t>
  </si>
  <si>
    <t>Bulwark gun eyes [8]</t>
  </si>
  <si>
    <t>Fore spreadyard [15]</t>
  </si>
  <si>
    <t>Fore gaff yard and sail [10]</t>
  </si>
  <si>
    <t>Fore top mast [17]</t>
  </si>
  <si>
    <t>Fore topsail yard [19]</t>
  </si>
  <si>
    <t>Fore topgallant yard [2]</t>
  </si>
  <si>
    <t>Main fife rail [8]
Petersson also shows pinrails on mast</t>
  </si>
  <si>
    <t>Main mast cleats [2]
Petersson also shows pinrails on mast</t>
  </si>
  <si>
    <t>Bulwark cleats or eyes or channel (aft Port) [3]</t>
  </si>
  <si>
    <t>Bulwark cleats or eyes or channel (aft Starboard) [3]</t>
  </si>
  <si>
    <t>Transom and counter eyes or cleats [4]</t>
  </si>
  <si>
    <t>Main boom [9]</t>
  </si>
  <si>
    <t>Main gaff yard [10]</t>
  </si>
  <si>
    <t>Main mast hounds and trestle trees [11]</t>
  </si>
  <si>
    <t>Main topmast and yard [5]</t>
  </si>
  <si>
    <t>Bowsprit end [11]</t>
  </si>
  <si>
    <t>Tied to yard
Block on fore mast cap
Eye on deck for hook block
Cleat or pinrail on foremast</t>
  </si>
  <si>
    <t>Fore mast cleats [5]
Petersson also shows pinrails on mast</t>
  </si>
  <si>
    <t>Cap of fore topmast
Fore fife rail? Shroud cleat?</t>
  </si>
  <si>
    <t>From brail cringles, through 1xS then shared 1xD then down. 
Belayed to fore fife rail? Shroud cleat? Pinrail?</t>
  </si>
  <si>
    <t>Eye on channel, block hooked to clew
Fore pinrail / bulwark cleat</t>
  </si>
  <si>
    <t>Eyes on deck (mainmast) [10]
6 eyes on the main fife rail</t>
  </si>
  <si>
    <t>Not allocated [5]
Pinrails? Fife rails? Pins around mast? Shroud cleats?</t>
  </si>
  <si>
    <t>Lines in grey are ropes which are not present on the model of Whiting</t>
  </si>
  <si>
    <t>If fitted (Marquardt). The eyes on the channel are between the deadeyes</t>
  </si>
  <si>
    <t>1xS on pendant from trees
1xS 1xD form tackle below
2 eyes on channel, fall lashed</t>
  </si>
  <si>
    <t>Eyes on deck between masts [3]</t>
  </si>
  <si>
    <t>Bulwark cleats or eyes or channel 
(forward Starboard) [6]</t>
  </si>
  <si>
    <t>Bulwark cleats or eyes or channel 
(forward Port) [6]</t>
  </si>
  <si>
    <t>Fore mast hounds and trestle trees [16]</t>
  </si>
  <si>
    <t>ID #</t>
  </si>
  <si>
    <t>Fore pinrail Port [7]
9 available</t>
  </si>
  <si>
    <t>Fore pinrail Starboard [6]
9 available</t>
  </si>
  <si>
    <t>Main pinrail Port [4]
5 available</t>
  </si>
  <si>
    <t>Main pinrail Starboard [3]
5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</si>
</sst>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bgColor indexed="64"/>
      </patternFill>
    </fill>
  </fills>
  <borders count="4">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style="hair">
        <color auto="1"/>
      </right>
      <top style="hair">
        <color auto="1"/>
      </top>
      <bottom style="hair">
        <color auto="1"/>
      </bottom>
      <diagonal/>
    </border>
  </borders>
  <cellStyleXfs count="1">
    <xf numFmtId="0" fontId="0" fillId="0" borderId="0"/>
  </cellStyleXfs>
  <cellXfs count="36">
    <xf numFmtId="0" fontId="0" fillId="0" borderId="0" xfId="0"/>
    <xf numFmtId="0" fontId="1" fillId="0" borderId="1" xfId="0" applyFont="1" applyBorder="1" applyAlignment="1">
      <alignment vertical="center"/>
    </xf>
    <xf numFmtId="0" fontId="0" fillId="0" borderId="1" xfId="0" applyBorder="1" applyAlignment="1">
      <alignment vertical="center"/>
    </xf>
    <xf numFmtId="0" fontId="0" fillId="0" borderId="3" xfId="0" applyBorder="1" applyAlignment="1">
      <alignment vertical="center"/>
    </xf>
    <xf numFmtId="0" fontId="1" fillId="0" borderId="3" xfId="0" applyFont="1" applyBorder="1" applyAlignment="1">
      <alignment vertical="center"/>
    </xf>
    <xf numFmtId="0" fontId="0" fillId="0" borderId="2" xfId="0" applyBorder="1" applyAlignment="1">
      <alignment vertical="center"/>
    </xf>
    <xf numFmtId="0" fontId="1" fillId="0" borderId="2" xfId="0" applyFont="1" applyBorder="1" applyAlignment="1">
      <alignment vertical="center"/>
    </xf>
    <xf numFmtId="0" fontId="0" fillId="0" borderId="2" xfId="0" applyBorder="1" applyAlignment="1">
      <alignment vertical="center" wrapText="1"/>
    </xf>
    <xf numFmtId="3" fontId="0" fillId="0" borderId="2" xfId="0" applyNumberFormat="1" applyBorder="1" applyAlignment="1">
      <alignment vertical="center"/>
    </xf>
    <xf numFmtId="0" fontId="0" fillId="3" borderId="2" xfId="0" applyFill="1" applyBorder="1" applyAlignment="1">
      <alignment vertical="center" wrapText="1"/>
    </xf>
    <xf numFmtId="0" fontId="0" fillId="3" borderId="2" xfId="0" applyFill="1" applyBorder="1" applyAlignment="1">
      <alignment vertical="center"/>
    </xf>
    <xf numFmtId="0" fontId="0" fillId="2" borderId="2" xfId="0" applyFill="1" applyBorder="1" applyAlignment="1">
      <alignment vertical="center" wrapText="1"/>
    </xf>
    <xf numFmtId="0" fontId="0" fillId="0" borderId="2" xfId="0"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horizontal="center" vertical="center" wrapText="1"/>
    </xf>
    <xf numFmtId="0" fontId="0" fillId="0" borderId="1" xfId="0" applyBorder="1" applyAlignment="1">
      <alignment horizontal="center" vertical="center"/>
    </xf>
    <xf numFmtId="0" fontId="0" fillId="4" borderId="2" xfId="0" applyFill="1" applyBorder="1" applyAlignment="1">
      <alignment horizontal="center" vertical="center"/>
    </xf>
    <xf numFmtId="0" fontId="0" fillId="0" borderId="2" xfId="0" applyBorder="1"/>
    <xf numFmtId="0" fontId="0" fillId="0" borderId="2" xfId="0" applyBorder="1" applyAlignment="1">
      <alignment horizontal="center"/>
    </xf>
    <xf numFmtId="0" fontId="0" fillId="0" borderId="0" xfId="0" applyAlignment="1">
      <alignment horizontal="center"/>
    </xf>
    <xf numFmtId="0" fontId="1" fillId="0" borderId="2" xfId="0" applyFont="1" applyBorder="1"/>
    <xf numFmtId="3" fontId="0" fillId="0" borderId="2" xfId="0" applyNumberFormat="1" applyBorder="1" applyAlignment="1">
      <alignment horizontal="center" vertical="center"/>
    </xf>
    <xf numFmtId="0" fontId="0" fillId="3" borderId="2" xfId="0" applyFill="1" applyBorder="1" applyAlignment="1">
      <alignment horizontal="center" vertical="center"/>
    </xf>
    <xf numFmtId="0" fontId="0" fillId="5" borderId="2" xfId="0" applyFill="1" applyBorder="1" applyAlignment="1">
      <alignment vertical="center"/>
    </xf>
    <xf numFmtId="0" fontId="2" fillId="2" borderId="2" xfId="0" applyFont="1" applyFill="1" applyBorder="1" applyAlignment="1">
      <alignment horizontal="center" vertical="center"/>
    </xf>
    <xf numFmtId="0" fontId="0" fillId="0" borderId="0" xfId="0" applyAlignment="1">
      <alignment vertical="center" wrapText="1"/>
    </xf>
    <xf numFmtId="0" fontId="1" fillId="0" borderId="2" xfId="0" applyFont="1" applyBorder="1" applyAlignment="1">
      <alignmen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4" fillId="2" borderId="2" xfId="0" applyFont="1" applyFill="1" applyBorder="1" applyAlignment="1">
      <alignment horizontal="center" vertical="center"/>
    </xf>
    <xf numFmtId="0" fontId="0" fillId="0" borderId="1" xfId="0" applyBorder="1" applyAlignment="1">
      <alignment vertical="center" wrapText="1"/>
    </xf>
    <xf numFmtId="0" fontId="1" fillId="0" borderId="2" xfId="0" applyFont="1" applyBorder="1" applyAlignment="1">
      <alignment wrapText="1"/>
    </xf>
    <xf numFmtId="0" fontId="0" fillId="0" borderId="2" xfId="0" applyBorder="1" applyAlignment="1">
      <alignment wrapText="1"/>
    </xf>
    <xf numFmtId="0" fontId="0" fillId="5" borderId="2" xfId="0"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621505</xdr:colOff>
      <xdr:row>7</xdr:row>
      <xdr:rowOff>176212</xdr:rowOff>
    </xdr:from>
    <xdr:to>
      <xdr:col>13</xdr:col>
      <xdr:colOff>255403</xdr:colOff>
      <xdr:row>57</xdr:row>
      <xdr:rowOff>142817</xdr:rowOff>
    </xdr:to>
    <xdr:grpSp>
      <xdr:nvGrpSpPr>
        <xdr:cNvPr id="19" name="Group 18">
          <a:extLst>
            <a:ext uri="{FF2B5EF4-FFF2-40B4-BE49-F238E27FC236}">
              <a16:creationId xmlns:a16="http://schemas.microsoft.com/office/drawing/2014/main" id="{B51074A8-6D4A-EB51-FA82-E8C85D9F719D}"/>
            </a:ext>
          </a:extLst>
        </xdr:cNvPr>
        <xdr:cNvGrpSpPr/>
      </xdr:nvGrpSpPr>
      <xdr:grpSpPr>
        <a:xfrm>
          <a:off x="5792219" y="1462088"/>
          <a:ext cx="2865595" cy="9151426"/>
          <a:chOff x="5803105" y="1443037"/>
          <a:chExt cx="2872398" cy="9015355"/>
        </a:xfrm>
      </xdr:grpSpPr>
      <xdr:pic>
        <xdr:nvPicPr>
          <xdr:cNvPr id="8" name="Picture 7">
            <a:extLst>
              <a:ext uri="{FF2B5EF4-FFF2-40B4-BE49-F238E27FC236}">
                <a16:creationId xmlns:a16="http://schemas.microsoft.com/office/drawing/2014/main" id="{1F3C42FC-854F-D5AB-F748-B492551576F1}"/>
              </a:ext>
            </a:extLst>
          </xdr:cNvPr>
          <xdr:cNvPicPr>
            <a:picLocks noChangeAspect="1"/>
          </xdr:cNvPicPr>
        </xdr:nvPicPr>
        <xdr:blipFill rotWithShape="1">
          <a:blip xmlns:r="http://schemas.openxmlformats.org/officeDocument/2006/relationships" r:embed="rId1"/>
          <a:srcRect r="-52" b="48501"/>
          <a:stretch/>
        </xdr:blipFill>
        <xdr:spPr>
          <a:xfrm rot="16200000">
            <a:off x="2733707" y="4541012"/>
            <a:ext cx="9015355" cy="2819406"/>
          </a:xfrm>
          <a:prstGeom prst="rect">
            <a:avLst/>
          </a:prstGeom>
        </xdr:spPr>
      </xdr:pic>
      <xdr:sp macro="" textlink="">
        <xdr:nvSpPr>
          <xdr:cNvPr id="9" name="Rectangle 8">
            <a:extLst>
              <a:ext uri="{FF2B5EF4-FFF2-40B4-BE49-F238E27FC236}">
                <a16:creationId xmlns:a16="http://schemas.microsoft.com/office/drawing/2014/main" id="{AF395492-AE68-AD77-5C9A-11693DB5C5D7}"/>
              </a:ext>
            </a:extLst>
          </xdr:cNvPr>
          <xdr:cNvSpPr/>
        </xdr:nvSpPr>
        <xdr:spPr>
          <a:xfrm rot="638697">
            <a:off x="6057902" y="2986089"/>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Rectangle 9">
            <a:extLst>
              <a:ext uri="{FF2B5EF4-FFF2-40B4-BE49-F238E27FC236}">
                <a16:creationId xmlns:a16="http://schemas.microsoft.com/office/drawing/2014/main" id="{7AC81907-B8FD-4AB4-8D2D-CF162E129E3D}"/>
              </a:ext>
            </a:extLst>
          </xdr:cNvPr>
          <xdr:cNvSpPr/>
        </xdr:nvSpPr>
        <xdr:spPr>
          <a:xfrm rot="638697">
            <a:off x="5845969" y="2947987"/>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Rectangle 10">
            <a:extLst>
              <a:ext uri="{FF2B5EF4-FFF2-40B4-BE49-F238E27FC236}">
                <a16:creationId xmlns:a16="http://schemas.microsoft.com/office/drawing/2014/main" id="{AA9983B3-24CD-401D-BFBC-A18C65B7DF65}"/>
              </a:ext>
            </a:extLst>
          </xdr:cNvPr>
          <xdr:cNvSpPr/>
        </xdr:nvSpPr>
        <xdr:spPr>
          <a:xfrm rot="20940000">
            <a:off x="8327232" y="2986088"/>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 name="Rectangle 11">
            <a:extLst>
              <a:ext uri="{FF2B5EF4-FFF2-40B4-BE49-F238E27FC236}">
                <a16:creationId xmlns:a16="http://schemas.microsoft.com/office/drawing/2014/main" id="{6FCAD8AF-A0BC-4106-9CFC-742752FD0C11}"/>
              </a:ext>
            </a:extLst>
          </xdr:cNvPr>
          <xdr:cNvSpPr/>
        </xdr:nvSpPr>
        <xdr:spPr>
          <a:xfrm rot="20940000">
            <a:off x="8517729" y="2938461"/>
            <a:ext cx="147638" cy="866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76EE161E-6402-42B6-8641-B4A169CA7EAC}"/>
              </a:ext>
            </a:extLst>
          </xdr:cNvPr>
          <xdr:cNvSpPr/>
        </xdr:nvSpPr>
        <xdr:spPr>
          <a:xfrm rot="21294296">
            <a:off x="5994443" y="6820895"/>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5" name="Rectangle 14">
            <a:extLst>
              <a:ext uri="{FF2B5EF4-FFF2-40B4-BE49-F238E27FC236}">
                <a16:creationId xmlns:a16="http://schemas.microsoft.com/office/drawing/2014/main" id="{4BD490E8-5E16-4F7D-8EBF-D903B484C346}"/>
              </a:ext>
            </a:extLst>
          </xdr:cNvPr>
          <xdr:cNvSpPr/>
        </xdr:nvSpPr>
        <xdr:spPr>
          <a:xfrm rot="21294296">
            <a:off x="5803105" y="6834187"/>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a:extLst>
              <a:ext uri="{FF2B5EF4-FFF2-40B4-BE49-F238E27FC236}">
                <a16:creationId xmlns:a16="http://schemas.microsoft.com/office/drawing/2014/main" id="{40ECC7A3-ACD6-4D81-B6B9-0B465B16CDE2}"/>
              </a:ext>
            </a:extLst>
          </xdr:cNvPr>
          <xdr:cNvSpPr/>
        </xdr:nvSpPr>
        <xdr:spPr>
          <a:xfrm rot="300000">
            <a:off x="8351045" y="6829424"/>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Rectangle 17">
            <a:extLst>
              <a:ext uri="{FF2B5EF4-FFF2-40B4-BE49-F238E27FC236}">
                <a16:creationId xmlns:a16="http://schemas.microsoft.com/office/drawing/2014/main" id="{91935D2A-97A4-4F23-99A4-336D138FCFD0}"/>
              </a:ext>
            </a:extLst>
          </xdr:cNvPr>
          <xdr:cNvSpPr/>
        </xdr:nvSpPr>
        <xdr:spPr>
          <a:xfrm rot="300000">
            <a:off x="8536782" y="6848474"/>
            <a:ext cx="138721" cy="5634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L159"/>
  <sheetViews>
    <sheetView tabSelected="1" zoomScale="80" zoomScaleNormal="80" workbookViewId="0">
      <pane ySplit="3" topLeftCell="A4" activePane="bottomLeft" state="frozen"/>
      <selection pane="bottomLeft" activeCell="B3" sqref="B3"/>
    </sheetView>
  </sheetViews>
  <sheetFormatPr defaultColWidth="9.1328125" defaultRowHeight="14.25" x14ac:dyDescent="0.45"/>
  <cols>
    <col min="1" max="1" width="16.1328125" style="2" bestFit="1" customWidth="1"/>
    <col min="2" max="2" width="4.6640625" style="15" customWidth="1"/>
    <col min="3" max="3" width="22.6640625" style="2" customWidth="1"/>
    <col min="4" max="4" width="8.46484375" style="2" bestFit="1" customWidth="1"/>
    <col min="5" max="5" width="15.06640625" style="2" bestFit="1" customWidth="1"/>
    <col min="6" max="6" width="24.73046875" style="2" customWidth="1"/>
    <col min="7" max="7" width="8.73046875" style="32" customWidth="1"/>
    <col min="8" max="8" width="8.06640625" style="2" customWidth="1"/>
    <col min="9" max="9" width="7.3984375" style="2" customWidth="1"/>
    <col min="10" max="10" width="7.265625" style="2" bestFit="1" customWidth="1"/>
    <col min="11" max="11" width="64.73046875" style="2" bestFit="1" customWidth="1"/>
    <col min="12" max="12" width="10.1328125" style="2" bestFit="1" customWidth="1"/>
    <col min="13" max="16384" width="9.1328125" style="2"/>
  </cols>
  <sheetData>
    <row r="1" spans="1:12" x14ac:dyDescent="0.45">
      <c r="A1" s="5"/>
      <c r="B1" s="12"/>
      <c r="C1" s="5"/>
      <c r="D1" s="5"/>
      <c r="E1" s="5"/>
      <c r="F1" s="5"/>
      <c r="G1" s="6" t="s">
        <v>38</v>
      </c>
      <c r="H1" s="6"/>
      <c r="I1" s="6"/>
      <c r="J1" s="5"/>
      <c r="K1" s="9" t="s">
        <v>503</v>
      </c>
      <c r="L1" s="3"/>
    </row>
    <row r="2" spans="1:12" x14ac:dyDescent="0.45">
      <c r="A2" s="5"/>
      <c r="B2" s="12"/>
      <c r="C2" s="5"/>
      <c r="D2" s="5"/>
      <c r="E2" s="5"/>
      <c r="F2" s="5"/>
      <c r="G2" s="7" t="s">
        <v>39</v>
      </c>
      <c r="H2" s="5" t="s">
        <v>66</v>
      </c>
      <c r="I2" s="5" t="s">
        <v>12</v>
      </c>
      <c r="J2" s="5" t="s">
        <v>13</v>
      </c>
      <c r="K2" s="5"/>
      <c r="L2" s="3"/>
    </row>
    <row r="3" spans="1:12" s="1" customFormat="1" x14ac:dyDescent="0.45">
      <c r="A3" s="6" t="s">
        <v>0</v>
      </c>
      <c r="B3" s="13" t="s">
        <v>510</v>
      </c>
      <c r="C3" s="6" t="s">
        <v>1</v>
      </c>
      <c r="D3" s="6" t="s">
        <v>349</v>
      </c>
      <c r="E3" s="6" t="s">
        <v>15</v>
      </c>
      <c r="F3" s="6" t="s">
        <v>267</v>
      </c>
      <c r="G3" s="26"/>
      <c r="H3" s="6" t="s">
        <v>11</v>
      </c>
      <c r="I3" s="6" t="s">
        <v>11</v>
      </c>
      <c r="J3" s="6" t="s">
        <v>11</v>
      </c>
      <c r="K3" s="6" t="s">
        <v>17</v>
      </c>
      <c r="L3" s="4"/>
    </row>
    <row r="4" spans="1:12" ht="28.5" x14ac:dyDescent="0.45">
      <c r="A4" s="5" t="s">
        <v>2</v>
      </c>
      <c r="B4" s="12">
        <v>1</v>
      </c>
      <c r="C4" s="7" t="s">
        <v>151</v>
      </c>
      <c r="D4" s="7"/>
      <c r="E4" s="7" t="s">
        <v>147</v>
      </c>
      <c r="F4" s="7" t="s">
        <v>89</v>
      </c>
      <c r="G4" s="7" t="s">
        <v>51</v>
      </c>
      <c r="H4" s="5"/>
      <c r="I4" s="5">
        <v>169</v>
      </c>
      <c r="J4" s="5"/>
      <c r="K4" s="5"/>
      <c r="L4" s="3"/>
    </row>
    <row r="5" spans="1:12" ht="28.5" x14ac:dyDescent="0.45">
      <c r="A5" s="5"/>
      <c r="B5" s="12">
        <v>2</v>
      </c>
      <c r="C5" s="7" t="s">
        <v>152</v>
      </c>
      <c r="D5" s="7"/>
      <c r="E5" s="7" t="s">
        <v>52</v>
      </c>
      <c r="F5" s="7" t="s">
        <v>268</v>
      </c>
      <c r="G5" s="7"/>
      <c r="H5" s="5"/>
      <c r="I5" s="5">
        <v>169</v>
      </c>
      <c r="J5" s="5">
        <v>84</v>
      </c>
      <c r="K5" s="5" t="s">
        <v>270</v>
      </c>
      <c r="L5" s="3"/>
    </row>
    <row r="6" spans="1:12" ht="28.5" x14ac:dyDescent="0.45">
      <c r="A6" s="5"/>
      <c r="B6" s="12">
        <v>3</v>
      </c>
      <c r="C6" s="7" t="s">
        <v>211</v>
      </c>
      <c r="D6" s="7"/>
      <c r="E6" s="7" t="s">
        <v>52</v>
      </c>
      <c r="F6" s="7" t="s">
        <v>269</v>
      </c>
      <c r="G6" s="7"/>
      <c r="H6" s="5"/>
      <c r="I6" s="5">
        <v>169</v>
      </c>
      <c r="J6" s="5">
        <v>85</v>
      </c>
      <c r="K6" s="5" t="s">
        <v>270</v>
      </c>
      <c r="L6" s="3"/>
    </row>
    <row r="7" spans="1:12" ht="28.5" x14ac:dyDescent="0.45">
      <c r="A7" s="5"/>
      <c r="B7" s="12">
        <v>4</v>
      </c>
      <c r="C7" s="7" t="s">
        <v>212</v>
      </c>
      <c r="D7" s="7"/>
      <c r="E7" s="7" t="s">
        <v>52</v>
      </c>
      <c r="F7" s="7" t="s">
        <v>269</v>
      </c>
      <c r="G7" s="7"/>
      <c r="H7" s="5"/>
      <c r="I7" s="5">
        <v>169</v>
      </c>
      <c r="J7" s="5">
        <v>85</v>
      </c>
      <c r="K7" s="5" t="s">
        <v>270</v>
      </c>
      <c r="L7" s="3"/>
    </row>
    <row r="8" spans="1:12" x14ac:dyDescent="0.45">
      <c r="A8" s="5"/>
      <c r="B8" s="22">
        <v>5</v>
      </c>
      <c r="C8" s="9" t="s">
        <v>153</v>
      </c>
      <c r="D8" s="9"/>
      <c r="E8" s="9"/>
      <c r="F8" s="9"/>
      <c r="G8" s="9"/>
      <c r="H8" s="10"/>
      <c r="I8" s="10"/>
      <c r="J8" s="10"/>
      <c r="K8" s="9" t="s">
        <v>461</v>
      </c>
      <c r="L8" s="3"/>
    </row>
    <row r="9" spans="1:12" ht="28.5" x14ac:dyDescent="0.45">
      <c r="A9" s="5"/>
      <c r="B9" s="22">
        <v>6</v>
      </c>
      <c r="C9" s="9" t="s">
        <v>154</v>
      </c>
      <c r="D9" s="9"/>
      <c r="E9" s="9"/>
      <c r="F9" s="9"/>
      <c r="G9" s="9"/>
      <c r="H9" s="10"/>
      <c r="I9" s="10"/>
      <c r="J9" s="10"/>
      <c r="K9" s="9" t="s">
        <v>463</v>
      </c>
      <c r="L9" s="3"/>
    </row>
    <row r="10" spans="1:12" x14ac:dyDescent="0.45">
      <c r="A10" s="5" t="s">
        <v>3</v>
      </c>
      <c r="B10" s="22">
        <v>7</v>
      </c>
      <c r="C10" s="9" t="s">
        <v>155</v>
      </c>
      <c r="D10" s="9"/>
      <c r="E10" s="9"/>
      <c r="F10" s="9"/>
      <c r="G10" s="9"/>
      <c r="H10" s="10"/>
      <c r="I10" s="10"/>
      <c r="J10" s="10"/>
      <c r="K10" s="9" t="s">
        <v>462</v>
      </c>
      <c r="L10" s="3"/>
    </row>
    <row r="11" spans="1:12" ht="28.5" x14ac:dyDescent="0.45">
      <c r="A11" s="5"/>
      <c r="B11" s="12">
        <v>8</v>
      </c>
      <c r="C11" s="7" t="s">
        <v>310</v>
      </c>
      <c r="D11" s="7"/>
      <c r="E11" s="7" t="s">
        <v>308</v>
      </c>
      <c r="F11" s="7" t="s">
        <v>306</v>
      </c>
      <c r="G11" s="7"/>
      <c r="H11" s="5"/>
      <c r="I11" s="8" t="s">
        <v>54</v>
      </c>
      <c r="J11" s="5">
        <v>85</v>
      </c>
      <c r="K11" s="7" t="s">
        <v>309</v>
      </c>
      <c r="L11" s="3"/>
    </row>
    <row r="12" spans="1:12" x14ac:dyDescent="0.45">
      <c r="A12" s="5"/>
      <c r="B12" s="14">
        <v>9</v>
      </c>
      <c r="C12" s="9" t="s">
        <v>156</v>
      </c>
      <c r="D12" s="9"/>
      <c r="E12" s="9" t="s">
        <v>27</v>
      </c>
      <c r="F12" s="9" t="s">
        <v>401</v>
      </c>
      <c r="G12" s="9"/>
      <c r="H12" s="10"/>
      <c r="I12" s="10">
        <v>170</v>
      </c>
      <c r="J12" s="10"/>
      <c r="K12" s="10" t="s">
        <v>53</v>
      </c>
      <c r="L12" s="3"/>
    </row>
    <row r="13" spans="1:12" ht="57" x14ac:dyDescent="0.45">
      <c r="A13" s="5" t="s">
        <v>4</v>
      </c>
      <c r="B13" s="12">
        <v>10</v>
      </c>
      <c r="C13" s="7" t="s">
        <v>157</v>
      </c>
      <c r="D13" s="7"/>
      <c r="E13" s="7" t="s">
        <v>32</v>
      </c>
      <c r="F13" s="7" t="s">
        <v>399</v>
      </c>
      <c r="G13" s="7"/>
      <c r="H13" s="5" t="s">
        <v>76</v>
      </c>
      <c r="I13" s="5"/>
      <c r="J13" s="5">
        <v>100</v>
      </c>
      <c r="K13" s="5" t="s">
        <v>464</v>
      </c>
      <c r="L13" s="3"/>
    </row>
    <row r="14" spans="1:12" ht="28.5" x14ac:dyDescent="0.45">
      <c r="A14" s="5"/>
      <c r="B14" s="12">
        <v>11</v>
      </c>
      <c r="C14" s="7" t="s">
        <v>213</v>
      </c>
      <c r="D14" s="7"/>
      <c r="E14" s="7" t="s">
        <v>123</v>
      </c>
      <c r="F14" s="7" t="s">
        <v>265</v>
      </c>
      <c r="G14" s="7"/>
      <c r="H14" s="5" t="s">
        <v>76</v>
      </c>
      <c r="I14" s="5"/>
      <c r="J14" s="5">
        <v>100</v>
      </c>
      <c r="K14" s="5" t="s">
        <v>307</v>
      </c>
      <c r="L14" s="3"/>
    </row>
    <row r="15" spans="1:12" ht="28.5" x14ac:dyDescent="0.45">
      <c r="A15" s="5"/>
      <c r="B15" s="12">
        <v>12</v>
      </c>
      <c r="C15" s="7" t="s">
        <v>214</v>
      </c>
      <c r="D15" s="7"/>
      <c r="E15" s="7" t="s">
        <v>123</v>
      </c>
      <c r="F15" s="7" t="s">
        <v>265</v>
      </c>
      <c r="G15" s="7"/>
      <c r="H15" s="5" t="s">
        <v>76</v>
      </c>
      <c r="I15" s="5"/>
      <c r="J15" s="5">
        <v>100</v>
      </c>
      <c r="K15" s="5" t="s">
        <v>307</v>
      </c>
      <c r="L15" s="3"/>
    </row>
    <row r="16" spans="1:12" ht="28.5" x14ac:dyDescent="0.45">
      <c r="A16" s="5"/>
      <c r="B16" s="12">
        <v>13</v>
      </c>
      <c r="C16" s="7" t="s">
        <v>158</v>
      </c>
      <c r="D16" s="7"/>
      <c r="E16" s="7"/>
      <c r="F16" s="7" t="s">
        <v>266</v>
      </c>
      <c r="G16" s="7" t="s">
        <v>118</v>
      </c>
      <c r="H16" s="5" t="s">
        <v>76</v>
      </c>
      <c r="I16" s="8" t="s">
        <v>54</v>
      </c>
      <c r="J16" s="5"/>
      <c r="K16" s="5"/>
      <c r="L16" s="3"/>
    </row>
    <row r="17" spans="1:12" ht="42.75" x14ac:dyDescent="0.45">
      <c r="A17" s="5"/>
      <c r="B17" s="12">
        <v>14</v>
      </c>
      <c r="C17" s="7" t="s">
        <v>159</v>
      </c>
      <c r="D17" s="7"/>
      <c r="E17" s="7" t="s">
        <v>27</v>
      </c>
      <c r="F17" s="7" t="s">
        <v>400</v>
      </c>
      <c r="G17" s="7"/>
      <c r="H17" s="5" t="s">
        <v>76</v>
      </c>
      <c r="I17" s="5"/>
      <c r="J17" s="5">
        <v>100</v>
      </c>
      <c r="K17" s="5" t="s">
        <v>6</v>
      </c>
      <c r="L17" s="3"/>
    </row>
    <row r="18" spans="1:12" ht="42.75" x14ac:dyDescent="0.45">
      <c r="A18" s="5" t="s">
        <v>5</v>
      </c>
      <c r="B18" s="12">
        <v>15</v>
      </c>
      <c r="C18" s="7" t="s">
        <v>160</v>
      </c>
      <c r="D18" s="7"/>
      <c r="E18" s="7" t="s">
        <v>27</v>
      </c>
      <c r="F18" s="7" t="s">
        <v>402</v>
      </c>
      <c r="G18" s="7" t="s">
        <v>119</v>
      </c>
      <c r="H18" s="5" t="s">
        <v>76</v>
      </c>
      <c r="I18" s="8" t="s">
        <v>54</v>
      </c>
      <c r="J18" s="5"/>
      <c r="K18" s="5" t="s">
        <v>55</v>
      </c>
      <c r="L18" s="3"/>
    </row>
    <row r="19" spans="1:12" ht="57" x14ac:dyDescent="0.45">
      <c r="A19" s="5"/>
      <c r="B19" s="12">
        <v>16</v>
      </c>
      <c r="C19" s="7" t="s">
        <v>161</v>
      </c>
      <c r="D19" s="7"/>
      <c r="E19" s="7" t="s">
        <v>32</v>
      </c>
      <c r="F19" s="7" t="s">
        <v>403</v>
      </c>
      <c r="G19" s="7" t="s">
        <v>119</v>
      </c>
      <c r="H19" s="5" t="s">
        <v>76</v>
      </c>
      <c r="I19" s="8" t="s">
        <v>54</v>
      </c>
      <c r="J19" s="5"/>
      <c r="K19" s="5" t="s">
        <v>398</v>
      </c>
      <c r="L19" s="3"/>
    </row>
    <row r="20" spans="1:12" ht="28.5" x14ac:dyDescent="0.45">
      <c r="A20" s="5" t="s">
        <v>311</v>
      </c>
      <c r="B20" s="12">
        <v>17</v>
      </c>
      <c r="C20" s="7" t="s">
        <v>162</v>
      </c>
      <c r="D20" s="7"/>
      <c r="E20" s="7" t="s">
        <v>45</v>
      </c>
      <c r="F20" s="7" t="s">
        <v>404</v>
      </c>
      <c r="G20" s="7"/>
      <c r="H20" s="5" t="s">
        <v>76</v>
      </c>
      <c r="I20" s="5"/>
      <c r="J20" s="5" t="s">
        <v>48</v>
      </c>
      <c r="K20" s="7" t="s">
        <v>124</v>
      </c>
      <c r="L20" s="3"/>
    </row>
    <row r="21" spans="1:12" ht="42.75" x14ac:dyDescent="0.45">
      <c r="A21" s="5"/>
      <c r="B21" s="12">
        <v>18</v>
      </c>
      <c r="C21" s="7" t="s">
        <v>215</v>
      </c>
      <c r="D21" s="7"/>
      <c r="E21" s="7" t="s">
        <v>27</v>
      </c>
      <c r="F21" s="7" t="s">
        <v>500</v>
      </c>
      <c r="G21" s="7"/>
      <c r="H21" s="5" t="s">
        <v>76</v>
      </c>
      <c r="I21" s="5"/>
      <c r="J21" s="8">
        <v>101102</v>
      </c>
      <c r="K21" s="5" t="s">
        <v>271</v>
      </c>
      <c r="L21" s="3"/>
    </row>
    <row r="22" spans="1:12" ht="42.75" x14ac:dyDescent="0.45">
      <c r="A22" s="5"/>
      <c r="B22" s="12">
        <v>19</v>
      </c>
      <c r="C22" s="7" t="s">
        <v>216</v>
      </c>
      <c r="D22" s="7"/>
      <c r="E22" s="7" t="s">
        <v>27</v>
      </c>
      <c r="F22" s="7" t="s">
        <v>500</v>
      </c>
      <c r="G22" s="7"/>
      <c r="H22" s="5" t="s">
        <v>76</v>
      </c>
      <c r="I22" s="5"/>
      <c r="J22" s="8">
        <v>101102</v>
      </c>
      <c r="K22" s="5" t="s">
        <v>271</v>
      </c>
      <c r="L22" s="3"/>
    </row>
    <row r="23" spans="1:12" x14ac:dyDescent="0.45">
      <c r="A23" s="5"/>
      <c r="B23" s="12">
        <v>20</v>
      </c>
      <c r="C23" s="7" t="s">
        <v>163</v>
      </c>
      <c r="D23" s="7"/>
      <c r="E23" s="7"/>
      <c r="F23" s="7" t="s">
        <v>62</v>
      </c>
      <c r="G23" s="7"/>
      <c r="H23" s="5" t="s">
        <v>76</v>
      </c>
      <c r="I23" s="5">
        <v>181</v>
      </c>
      <c r="J23" s="5"/>
      <c r="K23" s="5"/>
      <c r="L23" s="3"/>
    </row>
    <row r="24" spans="1:12" ht="42.75" x14ac:dyDescent="0.45">
      <c r="A24" s="5"/>
      <c r="B24" s="12">
        <v>21</v>
      </c>
      <c r="C24" s="7" t="s">
        <v>164</v>
      </c>
      <c r="D24" s="7"/>
      <c r="E24" s="7" t="s">
        <v>27</v>
      </c>
      <c r="F24" s="7" t="s">
        <v>405</v>
      </c>
      <c r="G24" s="7" t="s">
        <v>118</v>
      </c>
      <c r="H24" s="5" t="s">
        <v>76</v>
      </c>
      <c r="I24" s="5"/>
      <c r="J24" s="5">
        <v>102</v>
      </c>
      <c r="K24" s="5" t="s">
        <v>406</v>
      </c>
      <c r="L24" s="3"/>
    </row>
    <row r="25" spans="1:12" ht="28.5" x14ac:dyDescent="0.45">
      <c r="A25" s="5" t="s">
        <v>7</v>
      </c>
      <c r="B25" s="12">
        <v>22</v>
      </c>
      <c r="C25" s="7" t="s">
        <v>261</v>
      </c>
      <c r="D25" s="7"/>
      <c r="E25" s="7" t="s">
        <v>73</v>
      </c>
      <c r="F25" s="7" t="s">
        <v>350</v>
      </c>
      <c r="G25" s="7" t="s">
        <v>117</v>
      </c>
      <c r="H25" s="8" t="s">
        <v>313</v>
      </c>
      <c r="I25" s="5" t="s">
        <v>56</v>
      </c>
      <c r="J25" s="5" t="s">
        <v>47</v>
      </c>
      <c r="K25" s="5" t="s">
        <v>72</v>
      </c>
      <c r="L25" s="3"/>
    </row>
    <row r="26" spans="1:12" ht="28.5" x14ac:dyDescent="0.45">
      <c r="A26" s="5"/>
      <c r="B26" s="12">
        <v>23</v>
      </c>
      <c r="C26" s="7" t="s">
        <v>262</v>
      </c>
      <c r="D26" s="7"/>
      <c r="E26" s="7" t="s">
        <v>73</v>
      </c>
      <c r="F26" s="7" t="s">
        <v>350</v>
      </c>
      <c r="G26" s="7" t="s">
        <v>117</v>
      </c>
      <c r="H26" s="8" t="s">
        <v>313</v>
      </c>
      <c r="I26" s="5" t="s">
        <v>56</v>
      </c>
      <c r="J26" s="5" t="s">
        <v>47</v>
      </c>
      <c r="K26" s="5" t="s">
        <v>72</v>
      </c>
      <c r="L26" s="3"/>
    </row>
    <row r="27" spans="1:12" ht="42.75" x14ac:dyDescent="0.45">
      <c r="A27" s="5"/>
      <c r="B27" s="35">
        <v>24</v>
      </c>
      <c r="C27" s="27" t="s">
        <v>217</v>
      </c>
      <c r="D27" s="27"/>
      <c r="E27" s="27" t="s">
        <v>57</v>
      </c>
      <c r="F27" s="27" t="s">
        <v>505</v>
      </c>
      <c r="G27" s="27"/>
      <c r="H27" s="23"/>
      <c r="I27" s="23" t="s">
        <v>56</v>
      </c>
      <c r="J27" s="23" t="s">
        <v>63</v>
      </c>
      <c r="K27" s="27" t="s">
        <v>504</v>
      </c>
      <c r="L27" s="3"/>
    </row>
    <row r="28" spans="1:12" ht="42.75" x14ac:dyDescent="0.45">
      <c r="A28" s="5"/>
      <c r="B28" s="35">
        <v>25</v>
      </c>
      <c r="C28" s="27" t="s">
        <v>218</v>
      </c>
      <c r="D28" s="27"/>
      <c r="E28" s="27" t="s">
        <v>57</v>
      </c>
      <c r="F28" s="27" t="s">
        <v>505</v>
      </c>
      <c r="G28" s="27"/>
      <c r="H28" s="23"/>
      <c r="I28" s="23" t="s">
        <v>56</v>
      </c>
      <c r="J28" s="23" t="s">
        <v>63</v>
      </c>
      <c r="K28" s="27" t="s">
        <v>504</v>
      </c>
      <c r="L28" s="3"/>
    </row>
    <row r="29" spans="1:12" ht="42.75" x14ac:dyDescent="0.45">
      <c r="A29" s="5"/>
      <c r="B29" s="12">
        <v>26</v>
      </c>
      <c r="C29" s="7" t="s">
        <v>317</v>
      </c>
      <c r="D29" s="7"/>
      <c r="E29" s="7"/>
      <c r="F29" s="7" t="s">
        <v>410</v>
      </c>
      <c r="G29" s="7" t="s">
        <v>319</v>
      </c>
      <c r="H29" s="7" t="s">
        <v>409</v>
      </c>
      <c r="I29" s="5" t="s">
        <v>61</v>
      </c>
      <c r="J29" s="5">
        <v>79</v>
      </c>
      <c r="K29" s="7" t="s">
        <v>411</v>
      </c>
      <c r="L29" s="3"/>
    </row>
    <row r="30" spans="1:12" ht="42.75" x14ac:dyDescent="0.45">
      <c r="A30" s="5"/>
      <c r="B30" s="12">
        <v>27</v>
      </c>
      <c r="C30" s="7" t="s">
        <v>318</v>
      </c>
      <c r="D30" s="7"/>
      <c r="E30" s="7"/>
      <c r="F30" s="7" t="s">
        <v>410</v>
      </c>
      <c r="G30" s="7" t="s">
        <v>319</v>
      </c>
      <c r="H30" s="7" t="s">
        <v>409</v>
      </c>
      <c r="I30" s="5" t="s">
        <v>61</v>
      </c>
      <c r="J30" s="5">
        <v>79</v>
      </c>
      <c r="K30" s="7" t="s">
        <v>411</v>
      </c>
      <c r="L30" s="3"/>
    </row>
    <row r="31" spans="1:12" ht="42.75" x14ac:dyDescent="0.45">
      <c r="A31" s="5" t="s">
        <v>16</v>
      </c>
      <c r="B31" s="12">
        <v>28</v>
      </c>
      <c r="C31" s="7" t="s">
        <v>314</v>
      </c>
      <c r="D31" s="7"/>
      <c r="E31" s="7" t="s">
        <v>60</v>
      </c>
      <c r="F31" s="7" t="s">
        <v>413</v>
      </c>
      <c r="G31" s="7"/>
      <c r="H31" s="7" t="s">
        <v>77</v>
      </c>
      <c r="I31" s="5">
        <v>172</v>
      </c>
      <c r="J31" s="5" t="s">
        <v>58</v>
      </c>
      <c r="K31" s="7" t="s">
        <v>414</v>
      </c>
      <c r="L31" s="3"/>
    </row>
    <row r="32" spans="1:12" ht="42.75" x14ac:dyDescent="0.45">
      <c r="A32" s="5"/>
      <c r="B32" s="12">
        <v>29</v>
      </c>
      <c r="C32" s="7" t="s">
        <v>315</v>
      </c>
      <c r="D32" s="7"/>
      <c r="E32" s="7" t="s">
        <v>60</v>
      </c>
      <c r="F32" s="7" t="s">
        <v>413</v>
      </c>
      <c r="G32" s="7"/>
      <c r="H32" s="7" t="s">
        <v>77</v>
      </c>
      <c r="I32" s="5">
        <v>172</v>
      </c>
      <c r="J32" s="5" t="s">
        <v>58</v>
      </c>
      <c r="K32" s="7" t="s">
        <v>412</v>
      </c>
      <c r="L32" s="3"/>
    </row>
    <row r="33" spans="1:12" ht="28.5" x14ac:dyDescent="0.45">
      <c r="A33" s="5"/>
      <c r="B33" s="12">
        <v>30</v>
      </c>
      <c r="C33" s="7" t="s">
        <v>219</v>
      </c>
      <c r="D33" s="7"/>
      <c r="E33" s="7" t="s">
        <v>19</v>
      </c>
      <c r="F33" s="7" t="s">
        <v>353</v>
      </c>
      <c r="G33" s="7" t="s">
        <v>126</v>
      </c>
      <c r="H33" s="5"/>
      <c r="I33" s="5" t="s">
        <v>59</v>
      </c>
      <c r="J33" s="5">
        <v>83</v>
      </c>
      <c r="K33" s="7" t="s">
        <v>415</v>
      </c>
      <c r="L33" s="3"/>
    </row>
    <row r="34" spans="1:12" ht="28.5" x14ac:dyDescent="0.45">
      <c r="A34" s="5"/>
      <c r="B34" s="12">
        <v>31</v>
      </c>
      <c r="C34" s="7" t="s">
        <v>220</v>
      </c>
      <c r="D34" s="7"/>
      <c r="E34" s="7" t="s">
        <v>19</v>
      </c>
      <c r="F34" s="7" t="s">
        <v>353</v>
      </c>
      <c r="G34" s="7" t="s">
        <v>126</v>
      </c>
      <c r="H34" s="5"/>
      <c r="I34" s="5" t="s">
        <v>59</v>
      </c>
      <c r="J34" s="5">
        <v>83</v>
      </c>
      <c r="K34" s="7" t="s">
        <v>415</v>
      </c>
      <c r="L34" s="3"/>
    </row>
    <row r="35" spans="1:12" ht="42.75" x14ac:dyDescent="0.45">
      <c r="A35" s="5"/>
      <c r="B35" s="12">
        <v>32</v>
      </c>
      <c r="C35" s="7" t="s">
        <v>165</v>
      </c>
      <c r="D35" s="7"/>
      <c r="E35" s="7"/>
      <c r="F35" s="7" t="s">
        <v>417</v>
      </c>
      <c r="G35" s="7" t="s">
        <v>119</v>
      </c>
      <c r="H35" s="5" t="s">
        <v>76</v>
      </c>
      <c r="I35" s="5" t="s">
        <v>61</v>
      </c>
      <c r="J35" s="5" t="s">
        <v>416</v>
      </c>
      <c r="K35" s="7" t="s">
        <v>316</v>
      </c>
      <c r="L35" s="3"/>
    </row>
    <row r="36" spans="1:12" ht="28.5" x14ac:dyDescent="0.45">
      <c r="A36" s="5"/>
      <c r="B36" s="14">
        <v>33</v>
      </c>
      <c r="C36" s="9" t="s">
        <v>166</v>
      </c>
      <c r="D36" s="9"/>
      <c r="E36" s="9"/>
      <c r="F36" s="9" t="s">
        <v>125</v>
      </c>
      <c r="G36" s="9"/>
      <c r="H36" s="10" t="s">
        <v>76</v>
      </c>
      <c r="I36" s="10">
        <v>174</v>
      </c>
      <c r="J36" s="10">
        <v>87</v>
      </c>
      <c r="K36" s="9" t="s">
        <v>129</v>
      </c>
      <c r="L36" s="3"/>
    </row>
    <row r="37" spans="1:12" ht="57" x14ac:dyDescent="0.45">
      <c r="A37" s="5"/>
      <c r="B37" s="12">
        <v>34</v>
      </c>
      <c r="C37" s="7" t="s">
        <v>167</v>
      </c>
      <c r="D37" s="7"/>
      <c r="E37" s="7" t="s">
        <v>44</v>
      </c>
      <c r="F37" s="7" t="s">
        <v>418</v>
      </c>
      <c r="G37" s="7"/>
      <c r="H37" s="5"/>
      <c r="I37" s="5">
        <v>172</v>
      </c>
      <c r="J37" s="5" t="s">
        <v>14</v>
      </c>
      <c r="K37" s="7" t="s">
        <v>419</v>
      </c>
      <c r="L37" s="3"/>
    </row>
    <row r="38" spans="1:12" ht="28.5" x14ac:dyDescent="0.45">
      <c r="A38" s="5"/>
      <c r="B38" s="12">
        <v>35</v>
      </c>
      <c r="C38" s="7" t="s">
        <v>168</v>
      </c>
      <c r="D38" s="7"/>
      <c r="E38" s="7" t="s">
        <v>32</v>
      </c>
      <c r="F38" s="7" t="s">
        <v>498</v>
      </c>
      <c r="G38" s="27"/>
      <c r="H38" s="23"/>
      <c r="I38" s="23"/>
      <c r="J38" s="23"/>
      <c r="K38" s="5" t="s">
        <v>95</v>
      </c>
      <c r="L38" s="3"/>
    </row>
    <row r="39" spans="1:12" x14ac:dyDescent="0.45">
      <c r="A39" s="5" t="s">
        <v>101</v>
      </c>
      <c r="B39" s="12">
        <v>36</v>
      </c>
      <c r="C39" s="7" t="s">
        <v>169</v>
      </c>
      <c r="D39" s="7"/>
      <c r="E39" s="7" t="s">
        <v>19</v>
      </c>
      <c r="F39" s="7" t="s">
        <v>115</v>
      </c>
      <c r="G39" s="7"/>
      <c r="H39" s="5"/>
      <c r="I39" s="5"/>
      <c r="J39" s="5">
        <v>90</v>
      </c>
      <c r="K39" s="5" t="s">
        <v>21</v>
      </c>
      <c r="L39" s="3"/>
    </row>
    <row r="40" spans="1:12" ht="57" x14ac:dyDescent="0.45">
      <c r="A40" s="5"/>
      <c r="B40" s="12">
        <v>37</v>
      </c>
      <c r="C40" s="7" t="s">
        <v>222</v>
      </c>
      <c r="D40" s="7"/>
      <c r="E40" s="7" t="s">
        <v>42</v>
      </c>
      <c r="F40" s="7" t="s">
        <v>496</v>
      </c>
      <c r="G40" s="7"/>
      <c r="H40" s="5"/>
      <c r="I40" s="7" t="s">
        <v>96</v>
      </c>
      <c r="J40" s="5">
        <v>91</v>
      </c>
      <c r="K40" s="7" t="s">
        <v>320</v>
      </c>
      <c r="L40" s="3"/>
    </row>
    <row r="41" spans="1:12" ht="57" x14ac:dyDescent="0.45">
      <c r="A41" s="5"/>
      <c r="B41" s="12">
        <v>38</v>
      </c>
      <c r="C41" s="7" t="s">
        <v>221</v>
      </c>
      <c r="D41" s="7"/>
      <c r="E41" s="7" t="s">
        <v>42</v>
      </c>
      <c r="F41" s="7" t="s">
        <v>496</v>
      </c>
      <c r="G41" s="7"/>
      <c r="H41" s="5"/>
      <c r="I41" s="7" t="s">
        <v>96</v>
      </c>
      <c r="J41" s="5">
        <v>91</v>
      </c>
      <c r="K41" s="7" t="s">
        <v>320</v>
      </c>
      <c r="L41" s="3"/>
    </row>
    <row r="42" spans="1:12" ht="57" x14ac:dyDescent="0.45">
      <c r="A42" s="5"/>
      <c r="B42" s="12">
        <v>39</v>
      </c>
      <c r="C42" s="7" t="s">
        <v>223</v>
      </c>
      <c r="D42" s="7"/>
      <c r="E42" s="7" t="s">
        <v>321</v>
      </c>
      <c r="F42" s="7" t="s">
        <v>323</v>
      </c>
      <c r="G42" s="7"/>
      <c r="H42" s="5"/>
      <c r="I42" s="5"/>
      <c r="J42" s="5" t="s">
        <v>25</v>
      </c>
      <c r="K42" s="5" t="s">
        <v>23</v>
      </c>
      <c r="L42" s="3"/>
    </row>
    <row r="43" spans="1:12" ht="57" x14ac:dyDescent="0.45">
      <c r="A43" s="5"/>
      <c r="B43" s="12">
        <v>40</v>
      </c>
      <c r="C43" s="7" t="s">
        <v>224</v>
      </c>
      <c r="D43" s="7"/>
      <c r="E43" s="7" t="s">
        <v>321</v>
      </c>
      <c r="F43" s="7" t="s">
        <v>323</v>
      </c>
      <c r="G43" s="7"/>
      <c r="H43" s="5"/>
      <c r="I43" s="5"/>
      <c r="J43" s="5" t="s">
        <v>25</v>
      </c>
      <c r="K43" s="5" t="s">
        <v>23</v>
      </c>
      <c r="L43" s="3"/>
    </row>
    <row r="44" spans="1:12" ht="28.5" x14ac:dyDescent="0.45">
      <c r="A44" s="5"/>
      <c r="B44" s="12">
        <v>41</v>
      </c>
      <c r="C44" s="7" t="s">
        <v>170</v>
      </c>
      <c r="D44" s="7"/>
      <c r="E44" s="7" t="s">
        <v>104</v>
      </c>
      <c r="F44" s="7" t="s">
        <v>422</v>
      </c>
      <c r="G44" s="7"/>
      <c r="H44" s="5"/>
      <c r="I44" s="5" t="s">
        <v>103</v>
      </c>
      <c r="J44" s="5"/>
      <c r="K44" s="5" t="s">
        <v>421</v>
      </c>
      <c r="L44" s="3"/>
    </row>
    <row r="45" spans="1:12" ht="28.5" x14ac:dyDescent="0.45">
      <c r="A45" s="5"/>
      <c r="B45" s="12">
        <v>42</v>
      </c>
      <c r="C45" s="7" t="s">
        <v>324</v>
      </c>
      <c r="D45" s="7"/>
      <c r="E45" s="7"/>
      <c r="F45" s="7" t="s">
        <v>264</v>
      </c>
      <c r="G45" s="27" t="s">
        <v>423</v>
      </c>
      <c r="H45" s="27" t="s">
        <v>424</v>
      </c>
      <c r="I45" s="23">
        <v>175</v>
      </c>
      <c r="J45" s="23">
        <v>89</v>
      </c>
      <c r="K45" s="5" t="s">
        <v>420</v>
      </c>
      <c r="L45" s="3"/>
    </row>
    <row r="46" spans="1:12" ht="28.5" x14ac:dyDescent="0.45">
      <c r="A46" s="10" t="s">
        <v>102</v>
      </c>
      <c r="B46" s="14">
        <v>43</v>
      </c>
      <c r="C46" s="9" t="s">
        <v>171</v>
      </c>
      <c r="D46" s="9"/>
      <c r="E46" s="9" t="s">
        <v>33</v>
      </c>
      <c r="F46" s="9" t="s">
        <v>139</v>
      </c>
      <c r="G46" s="9"/>
      <c r="H46" s="10"/>
      <c r="I46" s="10"/>
      <c r="J46" s="10">
        <v>103</v>
      </c>
      <c r="K46" s="10" t="s">
        <v>100</v>
      </c>
      <c r="L46" s="3"/>
    </row>
    <row r="47" spans="1:12" ht="28.5" x14ac:dyDescent="0.45">
      <c r="A47" s="5"/>
      <c r="B47" s="14">
        <v>44</v>
      </c>
      <c r="C47" s="9" t="s">
        <v>171</v>
      </c>
      <c r="D47" s="9"/>
      <c r="E47" s="9" t="s">
        <v>33</v>
      </c>
      <c r="F47" s="9" t="s">
        <v>139</v>
      </c>
      <c r="G47" s="9"/>
      <c r="H47" s="10"/>
      <c r="I47" s="10"/>
      <c r="J47" s="10"/>
      <c r="K47" s="10"/>
      <c r="L47" s="3"/>
    </row>
    <row r="48" spans="1:12" ht="28.5" x14ac:dyDescent="0.45">
      <c r="A48" s="5"/>
      <c r="B48" s="14">
        <v>45</v>
      </c>
      <c r="C48" s="9" t="s">
        <v>172</v>
      </c>
      <c r="D48" s="9"/>
      <c r="E48" s="9" t="s">
        <v>24</v>
      </c>
      <c r="F48" s="9" t="s">
        <v>18</v>
      </c>
      <c r="G48" s="9"/>
      <c r="H48" s="10"/>
      <c r="I48" s="10"/>
      <c r="J48" s="10">
        <v>104</v>
      </c>
      <c r="K48" s="10" t="s">
        <v>130</v>
      </c>
      <c r="L48" s="3"/>
    </row>
    <row r="49" spans="1:12" ht="28.5" x14ac:dyDescent="0.45">
      <c r="A49" s="5"/>
      <c r="B49" s="14">
        <v>46</v>
      </c>
      <c r="C49" s="9" t="s">
        <v>172</v>
      </c>
      <c r="D49" s="9"/>
      <c r="E49" s="9" t="s">
        <v>24</v>
      </c>
      <c r="F49" s="9" t="s">
        <v>18</v>
      </c>
      <c r="G49" s="9"/>
      <c r="H49" s="10"/>
      <c r="I49" s="10"/>
      <c r="J49" s="10"/>
      <c r="K49" s="10"/>
      <c r="L49" s="3"/>
    </row>
    <row r="50" spans="1:12" ht="28.5" x14ac:dyDescent="0.45">
      <c r="A50" s="5"/>
      <c r="B50" s="14">
        <v>47</v>
      </c>
      <c r="C50" s="9" t="s">
        <v>173</v>
      </c>
      <c r="D50" s="9"/>
      <c r="E50" s="9" t="s">
        <v>32</v>
      </c>
      <c r="F50" s="9" t="s">
        <v>34</v>
      </c>
      <c r="G50" s="9"/>
      <c r="H50" s="10"/>
      <c r="I50" s="10">
        <v>183</v>
      </c>
      <c r="J50" s="10">
        <v>103</v>
      </c>
      <c r="K50" s="10" t="s">
        <v>98</v>
      </c>
      <c r="L50" s="3"/>
    </row>
    <row r="51" spans="1:12" ht="28.5" x14ac:dyDescent="0.45">
      <c r="A51" s="5"/>
      <c r="B51" s="14">
        <v>48</v>
      </c>
      <c r="C51" s="9" t="s">
        <v>173</v>
      </c>
      <c r="D51" s="9"/>
      <c r="E51" s="9" t="s">
        <v>32</v>
      </c>
      <c r="F51" s="9" t="s">
        <v>34</v>
      </c>
      <c r="G51" s="9"/>
      <c r="H51" s="10"/>
      <c r="I51" s="10"/>
      <c r="J51" s="10"/>
      <c r="K51" s="10"/>
      <c r="L51" s="3"/>
    </row>
    <row r="52" spans="1:12" ht="28.5" x14ac:dyDescent="0.45">
      <c r="A52" s="5"/>
      <c r="B52" s="14">
        <v>49</v>
      </c>
      <c r="C52" s="9" t="s">
        <v>174</v>
      </c>
      <c r="D52" s="9"/>
      <c r="E52" s="9" t="s">
        <v>32</v>
      </c>
      <c r="F52" s="9" t="s">
        <v>34</v>
      </c>
      <c r="G52" s="9"/>
      <c r="H52" s="10"/>
      <c r="I52" s="10">
        <v>185</v>
      </c>
      <c r="J52" s="10">
        <v>103</v>
      </c>
      <c r="K52" s="10" t="s">
        <v>99</v>
      </c>
      <c r="L52" s="3"/>
    </row>
    <row r="53" spans="1:12" ht="28.5" x14ac:dyDescent="0.45">
      <c r="A53" s="5"/>
      <c r="B53" s="14">
        <v>50</v>
      </c>
      <c r="C53" s="9" t="s">
        <v>174</v>
      </c>
      <c r="D53" s="9"/>
      <c r="E53" s="9" t="s">
        <v>32</v>
      </c>
      <c r="F53" s="9" t="s">
        <v>34</v>
      </c>
      <c r="G53" s="9"/>
      <c r="H53" s="10"/>
      <c r="I53" s="10"/>
      <c r="J53" s="10"/>
      <c r="K53" s="10"/>
      <c r="L53" s="3"/>
    </row>
    <row r="54" spans="1:12" ht="71.25" x14ac:dyDescent="0.45">
      <c r="A54" s="5" t="s">
        <v>8</v>
      </c>
      <c r="B54" s="12">
        <v>51</v>
      </c>
      <c r="C54" s="7" t="s">
        <v>175</v>
      </c>
      <c r="D54" s="7"/>
      <c r="E54" s="7" t="s">
        <v>325</v>
      </c>
      <c r="F54" s="7" t="s">
        <v>326</v>
      </c>
      <c r="G54" s="7"/>
      <c r="H54" s="5"/>
      <c r="I54" s="5">
        <v>175</v>
      </c>
      <c r="J54" s="5">
        <v>90</v>
      </c>
      <c r="K54" s="7" t="s">
        <v>425</v>
      </c>
      <c r="L54" s="3"/>
    </row>
    <row r="55" spans="1:12" ht="71.25" x14ac:dyDescent="0.45">
      <c r="A55" s="5"/>
      <c r="B55" s="12">
        <v>52</v>
      </c>
      <c r="C55" s="7" t="s">
        <v>259</v>
      </c>
      <c r="D55" s="7"/>
      <c r="E55" s="7" t="s">
        <v>20</v>
      </c>
      <c r="F55" s="7" t="s">
        <v>327</v>
      </c>
      <c r="G55" s="7"/>
      <c r="H55" s="5"/>
      <c r="I55" s="5">
        <v>175</v>
      </c>
      <c r="J55" s="5">
        <v>91</v>
      </c>
      <c r="K55" s="5"/>
      <c r="L55" s="3"/>
    </row>
    <row r="56" spans="1:12" ht="71.25" x14ac:dyDescent="0.45">
      <c r="A56" s="5"/>
      <c r="B56" s="12">
        <v>53</v>
      </c>
      <c r="C56" s="7" t="s">
        <v>260</v>
      </c>
      <c r="D56" s="7"/>
      <c r="E56" s="7" t="s">
        <v>20</v>
      </c>
      <c r="F56" s="7" t="s">
        <v>327</v>
      </c>
      <c r="G56" s="7"/>
      <c r="H56" s="5"/>
      <c r="I56" s="5">
        <v>175</v>
      </c>
      <c r="J56" s="5">
        <v>91</v>
      </c>
      <c r="K56" s="5"/>
      <c r="L56" s="3"/>
    </row>
    <row r="57" spans="1:12" ht="57" x14ac:dyDescent="0.45">
      <c r="A57" s="5"/>
      <c r="B57" s="12">
        <v>54</v>
      </c>
      <c r="C57" s="7" t="s">
        <v>225</v>
      </c>
      <c r="D57" s="7"/>
      <c r="E57" s="7" t="s">
        <v>24</v>
      </c>
      <c r="F57" s="7" t="s">
        <v>328</v>
      </c>
      <c r="G57" s="7"/>
      <c r="H57" s="5"/>
      <c r="I57" s="5">
        <v>175</v>
      </c>
      <c r="J57" s="5">
        <v>92</v>
      </c>
      <c r="K57" s="5" t="s">
        <v>148</v>
      </c>
      <c r="L57" s="3"/>
    </row>
    <row r="58" spans="1:12" ht="57" x14ac:dyDescent="0.45">
      <c r="A58" s="5"/>
      <c r="B58" s="12">
        <v>55</v>
      </c>
      <c r="C58" s="7" t="s">
        <v>226</v>
      </c>
      <c r="D58" s="7"/>
      <c r="E58" s="7" t="s">
        <v>24</v>
      </c>
      <c r="F58" s="7" t="s">
        <v>329</v>
      </c>
      <c r="G58" s="7"/>
      <c r="H58" s="5"/>
      <c r="I58" s="5">
        <v>175</v>
      </c>
      <c r="J58" s="5">
        <v>92</v>
      </c>
      <c r="K58" s="5" t="s">
        <v>148</v>
      </c>
      <c r="L58" s="3"/>
    </row>
    <row r="59" spans="1:12" ht="42.75" x14ac:dyDescent="0.45">
      <c r="A59" s="5"/>
      <c r="B59" s="12">
        <v>56</v>
      </c>
      <c r="C59" s="7" t="s">
        <v>227</v>
      </c>
      <c r="D59" s="7"/>
      <c r="E59" s="7" t="s">
        <v>24</v>
      </c>
      <c r="F59" s="7" t="s">
        <v>426</v>
      </c>
      <c r="G59" s="7"/>
      <c r="H59" s="5"/>
      <c r="I59" s="5"/>
      <c r="J59" s="5">
        <v>106</v>
      </c>
      <c r="K59" s="5" t="s">
        <v>35</v>
      </c>
      <c r="L59" s="3"/>
    </row>
    <row r="60" spans="1:12" ht="42.75" x14ac:dyDescent="0.45">
      <c r="A60" s="5"/>
      <c r="B60" s="12">
        <v>57</v>
      </c>
      <c r="C60" s="7" t="s">
        <v>228</v>
      </c>
      <c r="D60" s="7"/>
      <c r="E60" s="7" t="s">
        <v>24</v>
      </c>
      <c r="F60" s="7" t="s">
        <v>426</v>
      </c>
      <c r="G60" s="7"/>
      <c r="H60" s="5"/>
      <c r="I60" s="5"/>
      <c r="J60" s="5">
        <v>106</v>
      </c>
      <c r="K60" s="5" t="s">
        <v>35</v>
      </c>
      <c r="L60" s="3"/>
    </row>
    <row r="61" spans="1:12" ht="28.5" x14ac:dyDescent="0.45">
      <c r="A61" s="5"/>
      <c r="B61" s="12">
        <v>58</v>
      </c>
      <c r="C61" s="7" t="s">
        <v>229</v>
      </c>
      <c r="D61" s="7"/>
      <c r="E61" s="7" t="s">
        <v>27</v>
      </c>
      <c r="F61" s="7" t="s">
        <v>471</v>
      </c>
      <c r="G61" s="7"/>
      <c r="H61" s="5"/>
      <c r="I61" s="5" t="s">
        <v>330</v>
      </c>
      <c r="J61" s="5" t="s">
        <v>331</v>
      </c>
      <c r="K61" s="7" t="s">
        <v>427</v>
      </c>
      <c r="L61" s="3"/>
    </row>
    <row r="62" spans="1:12" ht="28.5" x14ac:dyDescent="0.45">
      <c r="A62" s="5"/>
      <c r="B62" s="12">
        <v>59</v>
      </c>
      <c r="C62" s="7" t="s">
        <v>230</v>
      </c>
      <c r="D62" s="7"/>
      <c r="E62" s="7" t="s">
        <v>27</v>
      </c>
      <c r="F62" s="7" t="s">
        <v>471</v>
      </c>
      <c r="G62" s="7"/>
      <c r="H62" s="5"/>
      <c r="I62" s="5" t="s">
        <v>330</v>
      </c>
      <c r="J62" s="5" t="s">
        <v>331</v>
      </c>
      <c r="K62" s="7" t="s">
        <v>427</v>
      </c>
      <c r="L62" s="3"/>
    </row>
    <row r="63" spans="1:12" ht="42.75" x14ac:dyDescent="0.45">
      <c r="A63" s="5"/>
      <c r="B63" s="12">
        <v>60</v>
      </c>
      <c r="C63" s="7" t="s">
        <v>231</v>
      </c>
      <c r="D63" s="7"/>
      <c r="E63" s="7" t="s">
        <v>32</v>
      </c>
      <c r="F63" s="7" t="s">
        <v>332</v>
      </c>
      <c r="G63" s="7"/>
      <c r="H63" s="5"/>
      <c r="I63" s="5"/>
      <c r="J63" s="5">
        <v>105</v>
      </c>
      <c r="K63" s="5" t="s">
        <v>334</v>
      </c>
      <c r="L63" s="3"/>
    </row>
    <row r="64" spans="1:12" ht="42.75" x14ac:dyDescent="0.45">
      <c r="A64" s="5"/>
      <c r="B64" s="12">
        <v>61</v>
      </c>
      <c r="C64" s="7" t="s">
        <v>232</v>
      </c>
      <c r="D64" s="7"/>
      <c r="E64" s="7" t="s">
        <v>32</v>
      </c>
      <c r="F64" s="7" t="s">
        <v>333</v>
      </c>
      <c r="G64" s="7"/>
      <c r="H64" s="5"/>
      <c r="I64" s="5"/>
      <c r="J64" s="5">
        <v>105</v>
      </c>
      <c r="K64" s="5" t="s">
        <v>334</v>
      </c>
      <c r="L64" s="3"/>
    </row>
    <row r="65" spans="1:12" ht="42.75" x14ac:dyDescent="0.45">
      <c r="A65" s="5"/>
      <c r="B65" s="12">
        <v>62</v>
      </c>
      <c r="C65" s="7" t="s">
        <v>429</v>
      </c>
      <c r="D65" s="7"/>
      <c r="E65" s="7" t="s">
        <v>32</v>
      </c>
      <c r="F65" s="7" t="s">
        <v>431</v>
      </c>
      <c r="G65" s="7"/>
      <c r="H65" s="5" t="s">
        <v>335</v>
      </c>
      <c r="I65" s="5"/>
      <c r="J65" s="5">
        <v>106</v>
      </c>
      <c r="K65" s="7" t="s">
        <v>432</v>
      </c>
      <c r="L65" s="3"/>
    </row>
    <row r="66" spans="1:12" ht="42.75" x14ac:dyDescent="0.45">
      <c r="A66" s="5"/>
      <c r="B66" s="22">
        <v>63</v>
      </c>
      <c r="C66" s="9" t="s">
        <v>430</v>
      </c>
      <c r="D66" s="9"/>
      <c r="E66" s="9" t="s">
        <v>32</v>
      </c>
      <c r="F66" s="9" t="s">
        <v>336</v>
      </c>
      <c r="G66" s="9"/>
      <c r="H66" s="10" t="s">
        <v>335</v>
      </c>
      <c r="I66" s="10"/>
      <c r="J66" s="10">
        <v>106</v>
      </c>
      <c r="K66" s="9" t="s">
        <v>428</v>
      </c>
      <c r="L66" s="3"/>
    </row>
    <row r="67" spans="1:12" ht="57" x14ac:dyDescent="0.45">
      <c r="A67" s="5"/>
      <c r="B67" s="12">
        <v>64</v>
      </c>
      <c r="C67" s="7" t="s">
        <v>233</v>
      </c>
      <c r="D67" s="7"/>
      <c r="E67" s="7" t="s">
        <v>32</v>
      </c>
      <c r="F67" s="7" t="s">
        <v>433</v>
      </c>
      <c r="G67" s="7"/>
      <c r="H67" s="5"/>
      <c r="I67" s="5"/>
      <c r="J67" s="5">
        <v>105</v>
      </c>
      <c r="K67" s="5" t="s">
        <v>337</v>
      </c>
      <c r="L67" s="3"/>
    </row>
    <row r="68" spans="1:12" ht="57" x14ac:dyDescent="0.45">
      <c r="A68" s="5"/>
      <c r="B68" s="12">
        <v>65</v>
      </c>
      <c r="C68" s="7" t="s">
        <v>234</v>
      </c>
      <c r="D68" s="7"/>
      <c r="E68" s="7" t="s">
        <v>32</v>
      </c>
      <c r="F68" s="7" t="s">
        <v>434</v>
      </c>
      <c r="G68" s="7"/>
      <c r="H68" s="5"/>
      <c r="I68" s="5"/>
      <c r="J68" s="5">
        <v>105</v>
      </c>
      <c r="K68" s="5" t="s">
        <v>337</v>
      </c>
      <c r="L68" s="3"/>
    </row>
    <row r="69" spans="1:12" x14ac:dyDescent="0.45">
      <c r="A69" s="5"/>
      <c r="B69" s="12">
        <v>66</v>
      </c>
      <c r="C69" s="7" t="s">
        <v>176</v>
      </c>
      <c r="D69" s="7"/>
      <c r="E69" s="7"/>
      <c r="F69" s="7" t="s">
        <v>140</v>
      </c>
      <c r="G69" s="27"/>
      <c r="H69" s="23"/>
      <c r="I69" s="23"/>
      <c r="J69" s="23"/>
      <c r="K69" s="5"/>
      <c r="L69" s="3"/>
    </row>
    <row r="70" spans="1:12" ht="28.5" x14ac:dyDescent="0.45">
      <c r="A70" s="5"/>
      <c r="B70" s="12">
        <v>67</v>
      </c>
      <c r="C70" s="7" t="s">
        <v>338</v>
      </c>
      <c r="D70" s="7"/>
      <c r="E70" s="7"/>
      <c r="F70" s="7" t="s">
        <v>264</v>
      </c>
      <c r="G70" s="27" t="s">
        <v>423</v>
      </c>
      <c r="H70" s="27" t="s">
        <v>424</v>
      </c>
      <c r="I70" s="23">
        <v>175</v>
      </c>
      <c r="J70" s="23">
        <v>89</v>
      </c>
      <c r="K70" s="5" t="s">
        <v>263</v>
      </c>
      <c r="L70" s="3"/>
    </row>
    <row r="71" spans="1:12" ht="42.75" x14ac:dyDescent="0.45">
      <c r="A71" s="5" t="s">
        <v>10</v>
      </c>
      <c r="B71" s="12">
        <v>68</v>
      </c>
      <c r="C71" s="7" t="s">
        <v>177</v>
      </c>
      <c r="D71" s="7"/>
      <c r="E71" s="7"/>
      <c r="F71" s="7" t="s">
        <v>435</v>
      </c>
      <c r="G71" s="7"/>
      <c r="H71" s="5"/>
      <c r="I71" s="5"/>
      <c r="J71" s="5">
        <v>90</v>
      </c>
      <c r="K71" s="5"/>
      <c r="L71" s="3"/>
    </row>
    <row r="72" spans="1:12" x14ac:dyDescent="0.45">
      <c r="A72" s="5"/>
      <c r="B72" s="12">
        <v>69</v>
      </c>
      <c r="C72" s="7" t="s">
        <v>257</v>
      </c>
      <c r="D72" s="7"/>
      <c r="E72" s="7"/>
      <c r="F72" s="7" t="s">
        <v>9</v>
      </c>
      <c r="G72" s="7"/>
      <c r="H72" s="5"/>
      <c r="I72" s="5">
        <v>175</v>
      </c>
      <c r="J72" s="5"/>
      <c r="K72" s="5" t="s">
        <v>339</v>
      </c>
      <c r="L72" s="3"/>
    </row>
    <row r="73" spans="1:12" x14ac:dyDescent="0.45">
      <c r="A73" s="5"/>
      <c r="B73" s="12">
        <v>70</v>
      </c>
      <c r="C73" s="7" t="s">
        <v>258</v>
      </c>
      <c r="D73" s="7"/>
      <c r="E73" s="7"/>
      <c r="F73" s="7" t="s">
        <v>9</v>
      </c>
      <c r="G73" s="7"/>
      <c r="H73" s="5"/>
      <c r="I73" s="5">
        <v>175</v>
      </c>
      <c r="J73" s="5"/>
      <c r="K73" s="5" t="s">
        <v>339</v>
      </c>
      <c r="L73" s="3"/>
    </row>
    <row r="74" spans="1:12" x14ac:dyDescent="0.45">
      <c r="A74" s="5"/>
      <c r="B74" s="12">
        <v>71</v>
      </c>
      <c r="C74" s="7" t="s">
        <v>178</v>
      </c>
      <c r="D74" s="7"/>
      <c r="E74" s="7"/>
      <c r="F74" s="7" t="s">
        <v>140</v>
      </c>
      <c r="G74" s="27"/>
      <c r="H74" s="23"/>
      <c r="I74" s="23"/>
      <c r="J74" s="23"/>
      <c r="K74" s="5"/>
      <c r="L74" s="3"/>
    </row>
    <row r="75" spans="1:12" ht="42.75" x14ac:dyDescent="0.45">
      <c r="A75" s="5" t="s">
        <v>31</v>
      </c>
      <c r="B75" s="12">
        <v>72</v>
      </c>
      <c r="C75" s="7" t="s">
        <v>179</v>
      </c>
      <c r="D75" s="7"/>
      <c r="E75" s="7" t="s">
        <v>26</v>
      </c>
      <c r="F75" s="7" t="s">
        <v>340</v>
      </c>
      <c r="G75" s="7" t="s">
        <v>92</v>
      </c>
      <c r="H75" s="5" t="s">
        <v>79</v>
      </c>
      <c r="I75" s="5">
        <v>176</v>
      </c>
      <c r="J75" s="5">
        <v>94</v>
      </c>
      <c r="K75" s="5" t="s">
        <v>80</v>
      </c>
      <c r="L75" s="3"/>
    </row>
    <row r="76" spans="1:12" ht="57" x14ac:dyDescent="0.45">
      <c r="A76" s="5"/>
      <c r="B76" s="12">
        <v>73</v>
      </c>
      <c r="C76" s="7" t="s">
        <v>180</v>
      </c>
      <c r="D76" s="7"/>
      <c r="E76" s="7" t="s">
        <v>26</v>
      </c>
      <c r="F76" s="7" t="s">
        <v>341</v>
      </c>
      <c r="G76" s="7" t="s">
        <v>92</v>
      </c>
      <c r="H76" s="5" t="s">
        <v>79</v>
      </c>
      <c r="I76" s="5">
        <v>176</v>
      </c>
      <c r="J76" s="5">
        <v>94</v>
      </c>
      <c r="K76" s="7" t="s">
        <v>342</v>
      </c>
      <c r="L76" s="3"/>
    </row>
    <row r="77" spans="1:12" ht="57" x14ac:dyDescent="0.45">
      <c r="A77" s="5"/>
      <c r="B77" s="12">
        <v>74</v>
      </c>
      <c r="C77" s="7" t="s">
        <v>235</v>
      </c>
      <c r="D77" s="7"/>
      <c r="E77" s="7" t="s">
        <v>28</v>
      </c>
      <c r="F77" s="7" t="s">
        <v>438</v>
      </c>
      <c r="G77" s="7"/>
      <c r="H77" s="5" t="s">
        <v>79</v>
      </c>
      <c r="I77" s="7" t="s">
        <v>70</v>
      </c>
      <c r="J77" s="5">
        <v>95</v>
      </c>
      <c r="K77" s="7" t="s">
        <v>364</v>
      </c>
      <c r="L77" s="3"/>
    </row>
    <row r="78" spans="1:12" ht="57" x14ac:dyDescent="0.45">
      <c r="A78" s="5"/>
      <c r="B78" s="12">
        <v>75</v>
      </c>
      <c r="C78" s="7" t="s">
        <v>236</v>
      </c>
      <c r="D78" s="7"/>
      <c r="E78" s="7" t="s">
        <v>28</v>
      </c>
      <c r="F78" s="7" t="s">
        <v>439</v>
      </c>
      <c r="G78" s="7"/>
      <c r="H78" s="5" t="s">
        <v>79</v>
      </c>
      <c r="I78" s="7" t="s">
        <v>70</v>
      </c>
      <c r="J78" s="5">
        <v>95</v>
      </c>
      <c r="K78" s="7" t="s">
        <v>364</v>
      </c>
      <c r="L78" s="3"/>
    </row>
    <row r="79" spans="1:12" ht="42.75" x14ac:dyDescent="0.45">
      <c r="A79" s="5"/>
      <c r="B79" s="12">
        <v>76</v>
      </c>
      <c r="C79" s="7" t="s">
        <v>237</v>
      </c>
      <c r="D79" s="7"/>
      <c r="E79" s="7" t="s">
        <v>36</v>
      </c>
      <c r="F79" s="7" t="s">
        <v>440</v>
      </c>
      <c r="G79" s="7"/>
      <c r="H79" s="5"/>
      <c r="I79" s="5" t="s">
        <v>343</v>
      </c>
      <c r="J79" s="5">
        <v>108</v>
      </c>
      <c r="K79" s="7" t="s">
        <v>344</v>
      </c>
      <c r="L79" s="3"/>
    </row>
    <row r="80" spans="1:12" ht="42.75" x14ac:dyDescent="0.45">
      <c r="A80" s="5"/>
      <c r="B80" s="12">
        <v>77</v>
      </c>
      <c r="C80" s="7" t="s">
        <v>238</v>
      </c>
      <c r="D80" s="7"/>
      <c r="E80" s="7" t="s">
        <v>36</v>
      </c>
      <c r="F80" s="7" t="s">
        <v>440</v>
      </c>
      <c r="G80" s="7"/>
      <c r="H80" s="5"/>
      <c r="I80" s="5" t="s">
        <v>343</v>
      </c>
      <c r="J80" s="5">
        <v>108</v>
      </c>
      <c r="K80" s="7" t="s">
        <v>344</v>
      </c>
      <c r="L80" s="3"/>
    </row>
    <row r="81" spans="1:12" ht="42.75" x14ac:dyDescent="0.45">
      <c r="A81" s="5"/>
      <c r="B81" s="12">
        <v>78</v>
      </c>
      <c r="C81" s="7" t="s">
        <v>181</v>
      </c>
      <c r="D81" s="7"/>
      <c r="E81" s="7" t="s">
        <v>345</v>
      </c>
      <c r="F81" s="7" t="s">
        <v>346</v>
      </c>
      <c r="G81" s="27"/>
      <c r="H81" s="23"/>
      <c r="I81" s="23" t="s">
        <v>343</v>
      </c>
      <c r="J81" s="23"/>
      <c r="K81" s="7" t="s">
        <v>347</v>
      </c>
      <c r="L81" s="3"/>
    </row>
    <row r="82" spans="1:12" ht="71.25" x14ac:dyDescent="0.45">
      <c r="A82" s="5"/>
      <c r="B82" s="12">
        <v>79</v>
      </c>
      <c r="C82" s="7" t="s">
        <v>239</v>
      </c>
      <c r="D82" s="7"/>
      <c r="E82" s="7" t="s">
        <v>26</v>
      </c>
      <c r="F82" s="7" t="s">
        <v>499</v>
      </c>
      <c r="G82" s="7"/>
      <c r="H82" s="5" t="s">
        <v>79</v>
      </c>
      <c r="I82" s="5" t="s">
        <v>108</v>
      </c>
      <c r="J82" s="5"/>
      <c r="K82" s="7" t="s">
        <v>348</v>
      </c>
      <c r="L82" s="3"/>
    </row>
    <row r="83" spans="1:12" ht="71.25" x14ac:dyDescent="0.45">
      <c r="A83" s="5"/>
      <c r="B83" s="12">
        <v>80</v>
      </c>
      <c r="C83" s="7" t="s">
        <v>240</v>
      </c>
      <c r="D83" s="7"/>
      <c r="E83" s="7" t="s">
        <v>26</v>
      </c>
      <c r="F83" s="7" t="s">
        <v>499</v>
      </c>
      <c r="G83" s="7"/>
      <c r="H83" s="5" t="s">
        <v>79</v>
      </c>
      <c r="I83" s="5" t="s">
        <v>108</v>
      </c>
      <c r="J83" s="5"/>
      <c r="K83" s="7" t="s">
        <v>348</v>
      </c>
      <c r="L83" s="3"/>
    </row>
    <row r="84" spans="1:12" ht="42.75" x14ac:dyDescent="0.45">
      <c r="A84" s="5"/>
      <c r="B84" s="28">
        <v>81</v>
      </c>
      <c r="C84" s="27" t="s">
        <v>366</v>
      </c>
      <c r="D84" s="27"/>
      <c r="E84" s="27" t="s">
        <v>28</v>
      </c>
      <c r="F84" s="27" t="s">
        <v>372</v>
      </c>
      <c r="G84" s="7" t="s">
        <v>93</v>
      </c>
      <c r="H84" s="23"/>
      <c r="I84" s="23">
        <v>176</v>
      </c>
      <c r="J84" s="23"/>
      <c r="K84" s="5" t="s">
        <v>116</v>
      </c>
      <c r="L84" s="3"/>
    </row>
    <row r="85" spans="1:12" ht="28.5" x14ac:dyDescent="0.45">
      <c r="A85" s="5"/>
      <c r="B85" s="12">
        <v>82</v>
      </c>
      <c r="C85" s="7" t="s">
        <v>182</v>
      </c>
      <c r="D85" s="7"/>
      <c r="E85" s="7"/>
      <c r="F85" s="7" t="s">
        <v>82</v>
      </c>
      <c r="G85" s="7" t="s">
        <v>105</v>
      </c>
      <c r="H85" s="5"/>
      <c r="I85" s="5" t="s">
        <v>106</v>
      </c>
      <c r="J85" s="5"/>
      <c r="K85" s="5" t="s">
        <v>441</v>
      </c>
      <c r="L85" s="3"/>
    </row>
    <row r="86" spans="1:12" ht="28.5" x14ac:dyDescent="0.45">
      <c r="A86" s="5" t="s">
        <v>40</v>
      </c>
      <c r="B86" s="12">
        <v>83</v>
      </c>
      <c r="C86" s="7" t="s">
        <v>241</v>
      </c>
      <c r="D86" s="7"/>
      <c r="E86" s="7" t="s">
        <v>74</v>
      </c>
      <c r="F86" s="7" t="s">
        <v>351</v>
      </c>
      <c r="G86" s="7" t="s">
        <v>117</v>
      </c>
      <c r="H86" s="5"/>
      <c r="I86" s="5">
        <v>171</v>
      </c>
      <c r="J86" s="5" t="s">
        <v>46</v>
      </c>
      <c r="K86" s="5" t="s">
        <v>94</v>
      </c>
      <c r="L86" s="3"/>
    </row>
    <row r="87" spans="1:12" ht="28.5" x14ac:dyDescent="0.45">
      <c r="A87" s="5"/>
      <c r="B87" s="12">
        <v>84</v>
      </c>
      <c r="C87" s="7" t="s">
        <v>242</v>
      </c>
      <c r="D87" s="7"/>
      <c r="E87" s="7" t="s">
        <v>74</v>
      </c>
      <c r="F87" s="7" t="s">
        <v>351</v>
      </c>
      <c r="G87" s="7" t="s">
        <v>117</v>
      </c>
      <c r="H87" s="5"/>
      <c r="I87" s="5">
        <v>171</v>
      </c>
      <c r="J87" s="5" t="s">
        <v>46</v>
      </c>
      <c r="K87" s="5" t="s">
        <v>94</v>
      </c>
      <c r="L87" s="3"/>
    </row>
    <row r="88" spans="1:12" ht="28.5" x14ac:dyDescent="0.45">
      <c r="A88" s="5"/>
      <c r="B88" s="22">
        <v>85</v>
      </c>
      <c r="C88" s="9" t="s">
        <v>243</v>
      </c>
      <c r="D88" s="9"/>
      <c r="E88" s="9" t="s">
        <v>57</v>
      </c>
      <c r="F88" s="9" t="s">
        <v>90</v>
      </c>
      <c r="G88" s="9"/>
      <c r="H88" s="10"/>
      <c r="I88" s="10" t="s">
        <v>56</v>
      </c>
      <c r="J88" s="10" t="s">
        <v>64</v>
      </c>
      <c r="K88" s="9" t="s">
        <v>352</v>
      </c>
      <c r="L88" s="3"/>
    </row>
    <row r="89" spans="1:12" ht="28.5" x14ac:dyDescent="0.45">
      <c r="A89" s="5"/>
      <c r="B89" s="22">
        <v>86</v>
      </c>
      <c r="C89" s="9" t="s">
        <v>244</v>
      </c>
      <c r="D89" s="9"/>
      <c r="E89" s="9" t="s">
        <v>57</v>
      </c>
      <c r="F89" s="9" t="s">
        <v>90</v>
      </c>
      <c r="G89" s="9"/>
      <c r="H89" s="10"/>
      <c r="I89" s="10" t="s">
        <v>56</v>
      </c>
      <c r="J89" s="10" t="s">
        <v>64</v>
      </c>
      <c r="K89" s="9" t="s">
        <v>352</v>
      </c>
      <c r="L89" s="3"/>
    </row>
    <row r="90" spans="1:12" ht="28.5" x14ac:dyDescent="0.45">
      <c r="A90" s="5"/>
      <c r="B90" s="12">
        <v>87</v>
      </c>
      <c r="C90" s="7" t="s">
        <v>183</v>
      </c>
      <c r="D90" s="7"/>
      <c r="E90" s="7" t="s">
        <v>113</v>
      </c>
      <c r="F90" s="7" t="s">
        <v>443</v>
      </c>
      <c r="G90" s="7"/>
      <c r="H90" s="5"/>
      <c r="I90" s="5" t="s">
        <v>312</v>
      </c>
      <c r="J90" s="5">
        <v>80</v>
      </c>
      <c r="K90" s="27" t="s">
        <v>442</v>
      </c>
      <c r="L90" s="3"/>
    </row>
    <row r="91" spans="1:12" x14ac:dyDescent="0.45">
      <c r="A91" s="5" t="s">
        <v>43</v>
      </c>
      <c r="B91" s="14">
        <v>88</v>
      </c>
      <c r="C91" s="9" t="s">
        <v>245</v>
      </c>
      <c r="D91" s="9"/>
      <c r="E91" s="9"/>
      <c r="F91" s="9" t="s">
        <v>71</v>
      </c>
      <c r="G91" s="9"/>
      <c r="H91" s="10"/>
      <c r="I91" s="10">
        <v>172</v>
      </c>
      <c r="J91" s="10">
        <v>82</v>
      </c>
      <c r="K91" s="10" t="s">
        <v>65</v>
      </c>
      <c r="L91" s="3"/>
    </row>
    <row r="92" spans="1:12" x14ac:dyDescent="0.45">
      <c r="A92" s="5"/>
      <c r="B92" s="14">
        <v>89</v>
      </c>
      <c r="C92" s="9" t="s">
        <v>246</v>
      </c>
      <c r="D92" s="9"/>
      <c r="E92" s="9"/>
      <c r="F92" s="9" t="s">
        <v>71</v>
      </c>
      <c r="G92" s="9"/>
      <c r="H92" s="10"/>
      <c r="I92" s="10">
        <v>172</v>
      </c>
      <c r="J92" s="10">
        <v>82</v>
      </c>
      <c r="K92" s="10" t="s">
        <v>65</v>
      </c>
      <c r="L92" s="3"/>
    </row>
    <row r="93" spans="1:12" ht="28.5" x14ac:dyDescent="0.45">
      <c r="A93" s="5"/>
      <c r="B93" s="12">
        <v>90</v>
      </c>
      <c r="C93" s="7" t="s">
        <v>247</v>
      </c>
      <c r="D93" s="7"/>
      <c r="E93" s="7" t="s">
        <v>19</v>
      </c>
      <c r="F93" s="7" t="s">
        <v>445</v>
      </c>
      <c r="G93" s="7" t="s">
        <v>126</v>
      </c>
      <c r="H93" s="5"/>
      <c r="I93" s="5" t="s">
        <v>59</v>
      </c>
      <c r="J93" s="5">
        <v>83</v>
      </c>
      <c r="K93" s="7" t="s">
        <v>444</v>
      </c>
      <c r="L93" s="3"/>
    </row>
    <row r="94" spans="1:12" ht="28.5" x14ac:dyDescent="0.45">
      <c r="A94" s="5"/>
      <c r="B94" s="12">
        <v>91</v>
      </c>
      <c r="C94" s="7" t="s">
        <v>248</v>
      </c>
      <c r="D94" s="7"/>
      <c r="E94" s="7" t="s">
        <v>19</v>
      </c>
      <c r="F94" s="7" t="s">
        <v>445</v>
      </c>
      <c r="G94" s="7" t="s">
        <v>126</v>
      </c>
      <c r="H94" s="5"/>
      <c r="I94" s="5" t="s">
        <v>59</v>
      </c>
      <c r="J94" s="5">
        <v>83</v>
      </c>
      <c r="K94" s="7" t="s">
        <v>444</v>
      </c>
      <c r="L94" s="3"/>
    </row>
    <row r="95" spans="1:12" ht="42.75" x14ac:dyDescent="0.45">
      <c r="A95" s="5"/>
      <c r="B95" s="12">
        <v>92</v>
      </c>
      <c r="C95" s="7" t="s">
        <v>184</v>
      </c>
      <c r="D95" s="7"/>
      <c r="E95" s="7" t="s">
        <v>19</v>
      </c>
      <c r="F95" s="7" t="s">
        <v>354</v>
      </c>
      <c r="G95" s="7"/>
      <c r="H95" s="5"/>
      <c r="I95" s="5" t="s">
        <v>114</v>
      </c>
      <c r="J95" s="5">
        <v>88</v>
      </c>
      <c r="K95" s="7" t="s">
        <v>127</v>
      </c>
      <c r="L95" s="3"/>
    </row>
    <row r="96" spans="1:12" x14ac:dyDescent="0.45">
      <c r="A96" s="5"/>
      <c r="B96" s="22">
        <v>93</v>
      </c>
      <c r="C96" s="9" t="s">
        <v>185</v>
      </c>
      <c r="D96" s="9"/>
      <c r="E96" s="9" t="s">
        <v>44</v>
      </c>
      <c r="F96" s="9" t="s">
        <v>107</v>
      </c>
      <c r="G96" s="9"/>
      <c r="H96" s="10"/>
      <c r="I96" s="10" t="s">
        <v>355</v>
      </c>
      <c r="J96" s="10"/>
      <c r="K96" s="10" t="s">
        <v>356</v>
      </c>
      <c r="L96" s="3"/>
    </row>
    <row r="97" spans="1:12" ht="28.5" x14ac:dyDescent="0.45">
      <c r="A97" s="5"/>
      <c r="B97" s="12">
        <v>94</v>
      </c>
      <c r="C97" s="7" t="s">
        <v>186</v>
      </c>
      <c r="D97" s="7"/>
      <c r="E97" s="7" t="s">
        <v>32</v>
      </c>
      <c r="F97" s="7" t="s">
        <v>357</v>
      </c>
      <c r="G97" s="7"/>
      <c r="H97" s="5">
        <v>219</v>
      </c>
      <c r="I97" s="5"/>
      <c r="J97" s="5"/>
      <c r="K97" s="5" t="s">
        <v>358</v>
      </c>
      <c r="L97" s="3"/>
    </row>
    <row r="98" spans="1:12" ht="42.75" x14ac:dyDescent="0.45">
      <c r="A98" s="5" t="s">
        <v>141</v>
      </c>
      <c r="B98" s="12">
        <v>95</v>
      </c>
      <c r="C98" s="7" t="s">
        <v>187</v>
      </c>
      <c r="D98" s="7"/>
      <c r="E98" s="7" t="s">
        <v>26</v>
      </c>
      <c r="F98" s="7" t="s">
        <v>361</v>
      </c>
      <c r="G98" s="7" t="s">
        <v>93</v>
      </c>
      <c r="H98" s="5" t="s">
        <v>79</v>
      </c>
      <c r="I98" s="5" t="s">
        <v>362</v>
      </c>
      <c r="J98" s="5">
        <v>96</v>
      </c>
      <c r="K98" s="7" t="s">
        <v>359</v>
      </c>
      <c r="L98" s="3"/>
    </row>
    <row r="99" spans="1:12" ht="42.75" x14ac:dyDescent="0.45">
      <c r="A99" s="5"/>
      <c r="B99" s="12">
        <v>96</v>
      </c>
      <c r="C99" s="7" t="s">
        <v>188</v>
      </c>
      <c r="D99" s="7"/>
      <c r="E99" s="7" t="s">
        <v>26</v>
      </c>
      <c r="F99" s="7" t="s">
        <v>360</v>
      </c>
      <c r="G99" s="7" t="s">
        <v>93</v>
      </c>
      <c r="H99" s="5" t="s">
        <v>79</v>
      </c>
      <c r="I99" s="5" t="s">
        <v>362</v>
      </c>
      <c r="J99" s="5">
        <v>96</v>
      </c>
      <c r="K99" s="7" t="s">
        <v>359</v>
      </c>
      <c r="L99" s="3"/>
    </row>
    <row r="100" spans="1:12" ht="57" x14ac:dyDescent="0.45">
      <c r="A100" s="5"/>
      <c r="B100" s="12">
        <v>97</v>
      </c>
      <c r="C100" s="7" t="s">
        <v>368</v>
      </c>
      <c r="D100" s="7"/>
      <c r="E100" s="7" t="s">
        <v>29</v>
      </c>
      <c r="F100" s="7" t="s">
        <v>367</v>
      </c>
      <c r="G100" s="7"/>
      <c r="H100" s="5" t="s">
        <v>79</v>
      </c>
      <c r="I100" s="5">
        <v>177</v>
      </c>
      <c r="J100" s="5">
        <v>96</v>
      </c>
      <c r="K100" s="27" t="s">
        <v>371</v>
      </c>
      <c r="L100" s="3"/>
    </row>
    <row r="101" spans="1:12" ht="57" x14ac:dyDescent="0.45">
      <c r="A101" s="5"/>
      <c r="B101" s="12">
        <v>98</v>
      </c>
      <c r="C101" s="7" t="s">
        <v>369</v>
      </c>
      <c r="D101" s="7"/>
      <c r="E101" s="7" t="s">
        <v>29</v>
      </c>
      <c r="F101" s="7" t="s">
        <v>367</v>
      </c>
      <c r="G101" s="7"/>
      <c r="H101" s="5" t="s">
        <v>79</v>
      </c>
      <c r="I101" s="5">
        <v>177</v>
      </c>
      <c r="J101" s="5">
        <v>96</v>
      </c>
      <c r="K101" s="27" t="s">
        <v>371</v>
      </c>
      <c r="L101" s="3"/>
    </row>
    <row r="102" spans="1:12" ht="71.25" x14ac:dyDescent="0.45">
      <c r="A102" s="5"/>
      <c r="B102" s="22">
        <v>99</v>
      </c>
      <c r="C102" s="9" t="s">
        <v>189</v>
      </c>
      <c r="D102" s="9"/>
      <c r="E102" s="9" t="s">
        <v>27</v>
      </c>
      <c r="F102" s="9" t="s">
        <v>396</v>
      </c>
      <c r="G102" s="9" t="s">
        <v>93</v>
      </c>
      <c r="H102" s="10"/>
      <c r="I102" s="10" t="s">
        <v>362</v>
      </c>
      <c r="J102" s="10"/>
      <c r="K102" s="9" t="s">
        <v>465</v>
      </c>
      <c r="L102" s="3"/>
    </row>
    <row r="103" spans="1:12" ht="42.75" x14ac:dyDescent="0.45">
      <c r="A103" s="5"/>
      <c r="B103" s="12">
        <v>100</v>
      </c>
      <c r="C103" s="7" t="s">
        <v>190</v>
      </c>
      <c r="D103" s="7"/>
      <c r="E103" s="7" t="s">
        <v>27</v>
      </c>
      <c r="F103" s="27" t="s">
        <v>373</v>
      </c>
      <c r="G103" s="7"/>
      <c r="H103" s="5"/>
      <c r="I103" s="5" t="s">
        <v>362</v>
      </c>
      <c r="J103" s="5"/>
      <c r="K103" s="7" t="s">
        <v>370</v>
      </c>
      <c r="L103" s="3"/>
    </row>
    <row r="104" spans="1:12" ht="28.5" x14ac:dyDescent="0.45">
      <c r="A104" s="5"/>
      <c r="B104" s="12">
        <v>101</v>
      </c>
      <c r="C104" s="7" t="s">
        <v>191</v>
      </c>
      <c r="D104" s="7"/>
      <c r="E104" s="7" t="s">
        <v>32</v>
      </c>
      <c r="F104" s="7" t="s">
        <v>374</v>
      </c>
      <c r="G104" s="7"/>
      <c r="H104" s="5">
        <v>219</v>
      </c>
      <c r="I104" s="5">
        <v>49</v>
      </c>
      <c r="J104" s="5"/>
      <c r="K104" s="5" t="s">
        <v>97</v>
      </c>
      <c r="L104" s="3"/>
    </row>
    <row r="105" spans="1:12" ht="57" x14ac:dyDescent="0.45">
      <c r="A105" s="5" t="s">
        <v>30</v>
      </c>
      <c r="B105" s="12">
        <v>102</v>
      </c>
      <c r="C105" s="7" t="s">
        <v>249</v>
      </c>
      <c r="D105" s="7"/>
      <c r="E105" s="7" t="s">
        <v>446</v>
      </c>
      <c r="F105" s="7" t="s">
        <v>447</v>
      </c>
      <c r="G105" s="7" t="s">
        <v>375</v>
      </c>
      <c r="H105" s="5">
        <v>217</v>
      </c>
      <c r="I105" s="5" t="s">
        <v>67</v>
      </c>
      <c r="J105" s="5">
        <v>97</v>
      </c>
      <c r="K105" s="7" t="s">
        <v>448</v>
      </c>
      <c r="L105" s="3"/>
    </row>
    <row r="106" spans="1:12" ht="57" x14ac:dyDescent="0.45">
      <c r="A106" s="5"/>
      <c r="B106" s="12">
        <v>103</v>
      </c>
      <c r="C106" s="7" t="s">
        <v>250</v>
      </c>
      <c r="D106" s="7"/>
      <c r="E106" s="7" t="s">
        <v>446</v>
      </c>
      <c r="F106" s="7" t="s">
        <v>447</v>
      </c>
      <c r="G106" s="7" t="s">
        <v>375</v>
      </c>
      <c r="H106" s="5">
        <v>217</v>
      </c>
      <c r="I106" s="5" t="s">
        <v>67</v>
      </c>
      <c r="J106" s="5">
        <v>97</v>
      </c>
      <c r="K106" s="7" t="s">
        <v>448</v>
      </c>
      <c r="L106" s="3"/>
    </row>
    <row r="107" spans="1:12" x14ac:dyDescent="0.45">
      <c r="A107" s="5"/>
      <c r="B107" s="12">
        <v>104</v>
      </c>
      <c r="C107" s="7" t="s">
        <v>363</v>
      </c>
      <c r="D107" s="7"/>
      <c r="E107" s="7"/>
      <c r="F107" s="7" t="s">
        <v>264</v>
      </c>
      <c r="G107" s="7" t="s">
        <v>93</v>
      </c>
      <c r="H107" s="23"/>
      <c r="I107" s="23">
        <v>177</v>
      </c>
      <c r="J107" s="23"/>
      <c r="K107" s="5" t="s">
        <v>365</v>
      </c>
      <c r="L107" s="3"/>
    </row>
    <row r="108" spans="1:12" ht="42.75" x14ac:dyDescent="0.45">
      <c r="A108" s="5" t="s">
        <v>69</v>
      </c>
      <c r="B108" s="12">
        <v>105</v>
      </c>
      <c r="C108" s="7" t="s">
        <v>192</v>
      </c>
      <c r="D108" s="7"/>
      <c r="E108" s="7" t="s">
        <v>376</v>
      </c>
      <c r="F108" s="7" t="s">
        <v>378</v>
      </c>
      <c r="G108" s="7"/>
      <c r="H108" s="5" t="s">
        <v>78</v>
      </c>
      <c r="I108" s="5" t="s">
        <v>68</v>
      </c>
      <c r="J108" s="5">
        <v>98</v>
      </c>
      <c r="K108" s="11" t="s">
        <v>377</v>
      </c>
      <c r="L108" s="3"/>
    </row>
    <row r="109" spans="1:12" ht="57" x14ac:dyDescent="0.45">
      <c r="A109" s="5"/>
      <c r="B109" s="12">
        <v>106</v>
      </c>
      <c r="C109" s="7" t="s">
        <v>193</v>
      </c>
      <c r="D109" s="7"/>
      <c r="E109" s="7" t="s">
        <v>32</v>
      </c>
      <c r="F109" s="7" t="s">
        <v>379</v>
      </c>
      <c r="G109" s="7"/>
      <c r="H109" s="5" t="s">
        <v>87</v>
      </c>
      <c r="I109" s="5">
        <v>184</v>
      </c>
      <c r="J109" s="8" t="s">
        <v>41</v>
      </c>
      <c r="K109" s="7" t="s">
        <v>380</v>
      </c>
      <c r="L109" s="3"/>
    </row>
    <row r="110" spans="1:12" ht="28.5" x14ac:dyDescent="0.45">
      <c r="A110" s="5"/>
      <c r="B110" s="12">
        <v>107</v>
      </c>
      <c r="C110" s="7" t="s">
        <v>194</v>
      </c>
      <c r="D110" s="7"/>
      <c r="E110" s="7" t="s">
        <v>27</v>
      </c>
      <c r="F110" s="7" t="s">
        <v>449</v>
      </c>
      <c r="G110" s="7" t="s">
        <v>105</v>
      </c>
      <c r="H110" s="5">
        <v>219</v>
      </c>
      <c r="I110" s="5">
        <v>186</v>
      </c>
      <c r="J110" s="5"/>
      <c r="K110" s="5" t="s">
        <v>144</v>
      </c>
      <c r="L110" s="3"/>
    </row>
    <row r="111" spans="1:12" x14ac:dyDescent="0.45">
      <c r="A111" s="5"/>
      <c r="B111" s="14">
        <v>108</v>
      </c>
      <c r="C111" s="9" t="s">
        <v>195</v>
      </c>
      <c r="D111" s="9"/>
      <c r="E111" s="9"/>
      <c r="F111" s="9" t="s">
        <v>82</v>
      </c>
      <c r="G111" s="9"/>
      <c r="H111" s="10">
        <v>242</v>
      </c>
      <c r="I111" s="10"/>
      <c r="J111" s="10"/>
      <c r="K111" s="10" t="s">
        <v>81</v>
      </c>
      <c r="L111" s="3"/>
    </row>
    <row r="112" spans="1:12" ht="28.5" x14ac:dyDescent="0.45">
      <c r="A112" s="5"/>
      <c r="B112" s="14">
        <v>109</v>
      </c>
      <c r="C112" s="9" t="s">
        <v>196</v>
      </c>
      <c r="D112" s="9"/>
      <c r="E112" s="9"/>
      <c r="F112" s="9" t="s">
        <v>88</v>
      </c>
      <c r="G112" s="9" t="s">
        <v>121</v>
      </c>
      <c r="H112" s="10" t="s">
        <v>75</v>
      </c>
      <c r="I112" s="10"/>
      <c r="J112" s="10"/>
      <c r="K112" s="10" t="s">
        <v>120</v>
      </c>
      <c r="L112" s="3"/>
    </row>
    <row r="113" spans="1:12" ht="28.5" x14ac:dyDescent="0.45">
      <c r="A113" s="5"/>
      <c r="B113" s="14">
        <v>110</v>
      </c>
      <c r="C113" s="9" t="s">
        <v>197</v>
      </c>
      <c r="D113" s="9"/>
      <c r="E113" s="9"/>
      <c r="F113" s="9" t="s">
        <v>88</v>
      </c>
      <c r="G113" s="9" t="s">
        <v>121</v>
      </c>
      <c r="H113" s="10"/>
      <c r="I113" s="10"/>
      <c r="J113" s="10"/>
      <c r="K113" s="10" t="s">
        <v>122</v>
      </c>
      <c r="L113" s="3"/>
    </row>
    <row r="114" spans="1:12" x14ac:dyDescent="0.45">
      <c r="A114" s="5"/>
      <c r="B114" s="12">
        <v>111</v>
      </c>
      <c r="C114" s="7" t="s">
        <v>198</v>
      </c>
      <c r="D114" s="7"/>
      <c r="E114" s="7"/>
      <c r="F114" s="7" t="s">
        <v>140</v>
      </c>
      <c r="G114" s="27"/>
      <c r="H114" s="23"/>
      <c r="I114" s="23"/>
      <c r="J114" s="23"/>
      <c r="K114" s="5" t="s">
        <v>395</v>
      </c>
      <c r="L114" s="3"/>
    </row>
    <row r="115" spans="1:12" ht="42.75" x14ac:dyDescent="0.45">
      <c r="A115" s="5" t="s">
        <v>37</v>
      </c>
      <c r="B115" s="12">
        <v>112</v>
      </c>
      <c r="C115" s="7" t="s">
        <v>199</v>
      </c>
      <c r="D115" s="7"/>
      <c r="E115" s="7"/>
      <c r="F115" s="7" t="s">
        <v>382</v>
      </c>
      <c r="G115" s="7"/>
      <c r="H115" s="5"/>
      <c r="I115" s="5">
        <v>185</v>
      </c>
      <c r="J115" s="5">
        <v>109</v>
      </c>
      <c r="K115" s="7" t="s">
        <v>128</v>
      </c>
      <c r="L115" s="3"/>
    </row>
    <row r="116" spans="1:12" ht="42.75" x14ac:dyDescent="0.45">
      <c r="A116" s="5"/>
      <c r="B116" s="12">
        <v>113</v>
      </c>
      <c r="C116" s="7" t="s">
        <v>200</v>
      </c>
      <c r="D116" s="7"/>
      <c r="E116" s="7" t="s">
        <v>27</v>
      </c>
      <c r="F116" s="7" t="s">
        <v>381</v>
      </c>
      <c r="G116" s="7"/>
      <c r="H116" s="5"/>
      <c r="I116" s="5">
        <v>185</v>
      </c>
      <c r="J116" s="5">
        <v>109</v>
      </c>
      <c r="K116" s="7" t="s">
        <v>450</v>
      </c>
      <c r="L116" s="3"/>
    </row>
    <row r="117" spans="1:12" ht="28.5" x14ac:dyDescent="0.45">
      <c r="A117" s="5"/>
      <c r="B117" s="12">
        <v>114</v>
      </c>
      <c r="C117" s="7" t="s">
        <v>201</v>
      </c>
      <c r="D117" s="7"/>
      <c r="E117" s="7"/>
      <c r="F117" s="7" t="s">
        <v>22</v>
      </c>
      <c r="G117" s="7"/>
      <c r="H117" s="5"/>
      <c r="I117" s="5" t="s">
        <v>383</v>
      </c>
      <c r="J117" s="5">
        <v>109</v>
      </c>
      <c r="K117" s="7" t="s">
        <v>451</v>
      </c>
      <c r="L117" s="3"/>
    </row>
    <row r="118" spans="1:12" x14ac:dyDescent="0.45">
      <c r="A118" s="5"/>
      <c r="B118" s="22">
        <v>115</v>
      </c>
      <c r="C118" s="9" t="s">
        <v>202</v>
      </c>
      <c r="D118" s="9"/>
      <c r="E118" s="9"/>
      <c r="F118" s="9" t="s">
        <v>305</v>
      </c>
      <c r="G118" s="9"/>
      <c r="H118" s="10"/>
      <c r="I118" s="10"/>
      <c r="J118" s="10">
        <v>109</v>
      </c>
      <c r="K118" s="10" t="s">
        <v>384</v>
      </c>
      <c r="L118" s="3"/>
    </row>
    <row r="119" spans="1:12" ht="28.5" x14ac:dyDescent="0.45">
      <c r="A119" s="5" t="s">
        <v>49</v>
      </c>
      <c r="B119" s="12">
        <v>116</v>
      </c>
      <c r="C119" s="7" t="s">
        <v>251</v>
      </c>
      <c r="D119" s="7"/>
      <c r="E119" s="7" t="s">
        <v>133</v>
      </c>
      <c r="F119" s="7" t="s">
        <v>385</v>
      </c>
      <c r="G119" s="7" t="s">
        <v>91</v>
      </c>
      <c r="H119" s="5" t="s">
        <v>83</v>
      </c>
      <c r="I119" s="7" t="s">
        <v>131</v>
      </c>
      <c r="J119" s="5"/>
      <c r="K119" s="7" t="s">
        <v>150</v>
      </c>
      <c r="L119" s="3"/>
    </row>
    <row r="120" spans="1:12" ht="28.5" x14ac:dyDescent="0.45">
      <c r="A120" s="5"/>
      <c r="B120" s="12">
        <v>117</v>
      </c>
      <c r="C120" s="7" t="s">
        <v>252</v>
      </c>
      <c r="D120" s="7"/>
      <c r="E120" s="7" t="s">
        <v>133</v>
      </c>
      <c r="F120" s="7" t="s">
        <v>452</v>
      </c>
      <c r="G120" s="7" t="s">
        <v>91</v>
      </c>
      <c r="H120" s="5" t="s">
        <v>83</v>
      </c>
      <c r="I120" s="7" t="s">
        <v>131</v>
      </c>
      <c r="J120" s="5"/>
      <c r="K120" s="7" t="s">
        <v>150</v>
      </c>
      <c r="L120" s="3"/>
    </row>
    <row r="121" spans="1:12" ht="28.5" x14ac:dyDescent="0.45">
      <c r="A121" s="5"/>
      <c r="B121" s="12">
        <v>118</v>
      </c>
      <c r="C121" s="7" t="s">
        <v>253</v>
      </c>
      <c r="D121" s="7"/>
      <c r="E121" s="7" t="s">
        <v>32</v>
      </c>
      <c r="F121" s="7" t="s">
        <v>387</v>
      </c>
      <c r="G121" s="7" t="s">
        <v>138</v>
      </c>
      <c r="H121" s="5"/>
      <c r="I121" s="7"/>
      <c r="J121" s="5"/>
      <c r="K121" s="7" t="s">
        <v>466</v>
      </c>
      <c r="L121" s="3"/>
    </row>
    <row r="122" spans="1:12" ht="28.5" x14ac:dyDescent="0.45">
      <c r="A122" s="5"/>
      <c r="B122" s="22">
        <v>119</v>
      </c>
      <c r="C122" s="9" t="s">
        <v>254</v>
      </c>
      <c r="D122" s="9"/>
      <c r="E122" s="9" t="s">
        <v>32</v>
      </c>
      <c r="F122" s="9" t="s">
        <v>387</v>
      </c>
      <c r="G122" s="9" t="s">
        <v>138</v>
      </c>
      <c r="H122" s="10"/>
      <c r="I122" s="9"/>
      <c r="J122" s="10"/>
      <c r="K122" s="9" t="s">
        <v>467</v>
      </c>
      <c r="L122" s="3"/>
    </row>
    <row r="123" spans="1:12" ht="28.5" x14ac:dyDescent="0.45">
      <c r="A123" s="5"/>
      <c r="B123" s="14">
        <v>120</v>
      </c>
      <c r="C123" s="9" t="s">
        <v>203</v>
      </c>
      <c r="D123" s="9"/>
      <c r="E123" s="9" t="s">
        <v>26</v>
      </c>
      <c r="F123" s="9" t="s">
        <v>134</v>
      </c>
      <c r="G123" s="9" t="s">
        <v>138</v>
      </c>
      <c r="H123" s="10" t="s">
        <v>83</v>
      </c>
      <c r="I123" s="10" t="s">
        <v>131</v>
      </c>
      <c r="J123" s="10"/>
      <c r="K123" s="9" t="s">
        <v>149</v>
      </c>
      <c r="L123" s="3"/>
    </row>
    <row r="124" spans="1:12" ht="28.5" x14ac:dyDescent="0.45">
      <c r="A124" s="5"/>
      <c r="B124" s="14">
        <v>121</v>
      </c>
      <c r="C124" s="9" t="s">
        <v>204</v>
      </c>
      <c r="D124" s="9"/>
      <c r="E124" s="9"/>
      <c r="F124" s="9" t="s">
        <v>85</v>
      </c>
      <c r="G124" s="9" t="s">
        <v>137</v>
      </c>
      <c r="H124" s="10" t="s">
        <v>83</v>
      </c>
      <c r="I124" s="10"/>
      <c r="J124" s="10"/>
      <c r="K124" s="9" t="s">
        <v>142</v>
      </c>
      <c r="L124" s="3"/>
    </row>
    <row r="125" spans="1:12" ht="42.75" x14ac:dyDescent="0.45">
      <c r="A125" s="5"/>
      <c r="B125" s="14">
        <v>122</v>
      </c>
      <c r="C125" s="9" t="s">
        <v>205</v>
      </c>
      <c r="D125" s="9"/>
      <c r="E125" s="9"/>
      <c r="F125" s="9" t="s">
        <v>85</v>
      </c>
      <c r="G125" s="9" t="s">
        <v>137</v>
      </c>
      <c r="H125" s="10" t="s">
        <v>83</v>
      </c>
      <c r="I125" s="10"/>
      <c r="J125" s="10"/>
      <c r="K125" s="9" t="s">
        <v>132</v>
      </c>
      <c r="L125" s="3"/>
    </row>
    <row r="126" spans="1:12" ht="28.5" x14ac:dyDescent="0.45">
      <c r="A126" s="5"/>
      <c r="B126" s="22">
        <v>123</v>
      </c>
      <c r="C126" s="9" t="s">
        <v>275</v>
      </c>
      <c r="D126" s="9"/>
      <c r="E126" s="9"/>
      <c r="F126" s="9" t="s">
        <v>85</v>
      </c>
      <c r="G126" s="9" t="s">
        <v>91</v>
      </c>
      <c r="H126" s="10" t="s">
        <v>83</v>
      </c>
      <c r="I126" s="10"/>
      <c r="J126" s="10"/>
      <c r="K126" s="10" t="s">
        <v>136</v>
      </c>
      <c r="L126" s="3"/>
    </row>
    <row r="127" spans="1:12" ht="28.5" x14ac:dyDescent="0.45">
      <c r="A127" s="5"/>
      <c r="B127" s="12">
        <v>124</v>
      </c>
      <c r="C127" s="7" t="s">
        <v>278</v>
      </c>
      <c r="D127" s="7"/>
      <c r="E127" s="7"/>
      <c r="F127" s="7" t="s">
        <v>135</v>
      </c>
      <c r="G127" s="7" t="s">
        <v>91</v>
      </c>
      <c r="H127" s="5" t="s">
        <v>83</v>
      </c>
      <c r="I127" s="5"/>
      <c r="J127" s="5"/>
      <c r="K127" s="5" t="s">
        <v>136</v>
      </c>
      <c r="L127" s="3"/>
    </row>
    <row r="128" spans="1:12" ht="28.5" x14ac:dyDescent="0.45">
      <c r="A128" s="5"/>
      <c r="B128" s="12">
        <v>125</v>
      </c>
      <c r="C128" s="7" t="s">
        <v>276</v>
      </c>
      <c r="D128" s="7"/>
      <c r="E128" s="7" t="s">
        <v>32</v>
      </c>
      <c r="F128" s="7" t="s">
        <v>388</v>
      </c>
      <c r="G128" s="7" t="s">
        <v>91</v>
      </c>
      <c r="H128" s="5" t="s">
        <v>83</v>
      </c>
      <c r="I128" s="5"/>
      <c r="J128" s="5"/>
      <c r="K128" s="7" t="s">
        <v>386</v>
      </c>
      <c r="L128" s="3"/>
    </row>
    <row r="129" spans="1:12" ht="42.75" x14ac:dyDescent="0.45">
      <c r="A129" s="5"/>
      <c r="B129" s="12">
        <v>126</v>
      </c>
      <c r="C129" s="7" t="s">
        <v>277</v>
      </c>
      <c r="D129" s="7"/>
      <c r="E129" s="7" t="s">
        <v>32</v>
      </c>
      <c r="F129" s="7" t="s">
        <v>389</v>
      </c>
      <c r="G129" s="7" t="s">
        <v>91</v>
      </c>
      <c r="H129" s="5" t="s">
        <v>83</v>
      </c>
      <c r="I129" s="5"/>
      <c r="J129" s="5"/>
      <c r="K129" s="7" t="s">
        <v>456</v>
      </c>
      <c r="L129" s="3"/>
    </row>
    <row r="130" spans="1:12" ht="28.5" x14ac:dyDescent="0.45">
      <c r="A130" s="5"/>
      <c r="B130" s="22">
        <v>127</v>
      </c>
      <c r="C130" s="9" t="s">
        <v>279</v>
      </c>
      <c r="D130" s="9"/>
      <c r="E130" s="9" t="s">
        <v>32</v>
      </c>
      <c r="F130" s="9" t="s">
        <v>390</v>
      </c>
      <c r="G130" s="9" t="s">
        <v>91</v>
      </c>
      <c r="H130" s="10" t="s">
        <v>83</v>
      </c>
      <c r="I130" s="10"/>
      <c r="J130" s="10"/>
      <c r="K130" s="9" t="s">
        <v>468</v>
      </c>
      <c r="L130" s="3"/>
    </row>
    <row r="131" spans="1:12" ht="42.75" x14ac:dyDescent="0.45">
      <c r="B131" s="12">
        <v>128</v>
      </c>
      <c r="C131" s="7" t="s">
        <v>280</v>
      </c>
      <c r="D131" s="7"/>
      <c r="E131" s="7" t="s">
        <v>32</v>
      </c>
      <c r="F131" s="7" t="s">
        <v>390</v>
      </c>
      <c r="G131" s="7" t="s">
        <v>91</v>
      </c>
      <c r="H131" s="5" t="s">
        <v>83</v>
      </c>
      <c r="I131" s="5"/>
      <c r="J131" s="5"/>
      <c r="K131" s="7" t="s">
        <v>469</v>
      </c>
      <c r="L131" s="3"/>
    </row>
    <row r="132" spans="1:12" ht="28.5" x14ac:dyDescent="0.45">
      <c r="A132" s="5"/>
      <c r="B132" s="12">
        <v>129</v>
      </c>
      <c r="C132" s="7" t="s">
        <v>281</v>
      </c>
      <c r="D132" s="7"/>
      <c r="E132" s="7" t="s">
        <v>27</v>
      </c>
      <c r="F132" s="7" t="s">
        <v>391</v>
      </c>
      <c r="G132" s="7" t="s">
        <v>137</v>
      </c>
      <c r="H132" s="5" t="s">
        <v>83</v>
      </c>
      <c r="I132" s="5"/>
      <c r="J132" s="5"/>
      <c r="K132" s="27" t="s">
        <v>455</v>
      </c>
      <c r="L132" s="3"/>
    </row>
    <row r="133" spans="1:12" ht="28.5" x14ac:dyDescent="0.45">
      <c r="B133" s="12">
        <v>130</v>
      </c>
      <c r="C133" s="7" t="s">
        <v>282</v>
      </c>
      <c r="D133" s="7"/>
      <c r="E133" s="7" t="s">
        <v>27</v>
      </c>
      <c r="F133" s="7" t="s">
        <v>454</v>
      </c>
      <c r="G133" s="7" t="s">
        <v>137</v>
      </c>
      <c r="H133" s="5" t="s">
        <v>83</v>
      </c>
      <c r="I133" s="5"/>
      <c r="J133" s="5"/>
      <c r="K133" s="27" t="s">
        <v>453</v>
      </c>
      <c r="L133" s="3"/>
    </row>
    <row r="134" spans="1:12" ht="42.75" x14ac:dyDescent="0.45">
      <c r="A134" s="5"/>
      <c r="B134" s="22">
        <v>131</v>
      </c>
      <c r="C134" s="9" t="s">
        <v>283</v>
      </c>
      <c r="D134" s="9"/>
      <c r="E134" s="9" t="s">
        <v>393</v>
      </c>
      <c r="F134" s="9" t="s">
        <v>457</v>
      </c>
      <c r="G134" s="9" t="s">
        <v>91</v>
      </c>
      <c r="H134" s="10" t="s">
        <v>83</v>
      </c>
      <c r="I134" s="10"/>
      <c r="J134" s="10"/>
      <c r="K134" s="9" t="s">
        <v>392</v>
      </c>
      <c r="L134" s="3"/>
    </row>
    <row r="135" spans="1:12" ht="42.75" x14ac:dyDescent="0.45">
      <c r="A135" s="5"/>
      <c r="B135" s="12">
        <v>132</v>
      </c>
      <c r="C135" s="7" t="s">
        <v>284</v>
      </c>
      <c r="D135" s="7"/>
      <c r="E135" s="7" t="s">
        <v>394</v>
      </c>
      <c r="F135" s="7" t="s">
        <v>457</v>
      </c>
      <c r="G135" s="7" t="s">
        <v>91</v>
      </c>
      <c r="H135" s="5" t="s">
        <v>83</v>
      </c>
      <c r="I135" s="5"/>
      <c r="J135" s="5"/>
      <c r="K135" s="7" t="s">
        <v>458</v>
      </c>
      <c r="L135" s="3"/>
    </row>
    <row r="136" spans="1:12" ht="28.5" x14ac:dyDescent="0.45">
      <c r="B136" s="16">
        <v>133</v>
      </c>
      <c r="C136" s="9" t="s">
        <v>206</v>
      </c>
      <c r="D136" s="9"/>
      <c r="E136" s="9" t="s">
        <v>84</v>
      </c>
      <c r="F136" s="9" t="s">
        <v>82</v>
      </c>
      <c r="G136" s="9" t="s">
        <v>91</v>
      </c>
      <c r="H136" s="10" t="s">
        <v>83</v>
      </c>
      <c r="I136" s="10"/>
      <c r="J136" s="10"/>
      <c r="K136" s="10" t="s">
        <v>86</v>
      </c>
      <c r="L136" s="3"/>
    </row>
    <row r="137" spans="1:12" ht="42.75" x14ac:dyDescent="0.45">
      <c r="A137" s="5" t="s">
        <v>50</v>
      </c>
      <c r="B137" s="12">
        <v>134</v>
      </c>
      <c r="C137" s="7" t="s">
        <v>207</v>
      </c>
      <c r="D137" s="7"/>
      <c r="E137" s="7" t="s">
        <v>27</v>
      </c>
      <c r="F137" s="27" t="s">
        <v>460</v>
      </c>
      <c r="G137" s="7" t="s">
        <v>93</v>
      </c>
      <c r="H137" s="5"/>
      <c r="I137" s="5" t="s">
        <v>459</v>
      </c>
      <c r="J137" s="5"/>
      <c r="K137" s="27" t="s">
        <v>470</v>
      </c>
      <c r="L137" s="3"/>
    </row>
    <row r="138" spans="1:12" x14ac:dyDescent="0.45">
      <c r="A138" s="5"/>
      <c r="B138" s="12">
        <v>135</v>
      </c>
      <c r="C138" s="7" t="s">
        <v>209</v>
      </c>
      <c r="D138" s="7"/>
      <c r="E138" s="7"/>
      <c r="F138" s="7" t="s">
        <v>111</v>
      </c>
      <c r="G138" s="7"/>
      <c r="H138" s="5"/>
      <c r="I138" s="5" t="s">
        <v>109</v>
      </c>
      <c r="J138" s="5"/>
      <c r="K138" s="5"/>
      <c r="L138" s="3"/>
    </row>
    <row r="139" spans="1:12" x14ac:dyDescent="0.45">
      <c r="A139" s="5"/>
      <c r="B139" s="12">
        <v>136</v>
      </c>
      <c r="C139" s="7" t="s">
        <v>208</v>
      </c>
      <c r="D139" s="7"/>
      <c r="E139" s="7"/>
      <c r="F139" s="7" t="s">
        <v>110</v>
      </c>
      <c r="G139" s="7"/>
      <c r="H139" s="5"/>
      <c r="I139" s="5" t="s">
        <v>109</v>
      </c>
      <c r="J139" s="5"/>
      <c r="K139" s="5"/>
      <c r="L139" s="3"/>
    </row>
    <row r="140" spans="1:12" ht="28.5" x14ac:dyDescent="0.45">
      <c r="A140" s="7" t="s">
        <v>143</v>
      </c>
      <c r="B140" s="16">
        <v>137</v>
      </c>
      <c r="C140" s="9" t="s">
        <v>210</v>
      </c>
      <c r="D140" s="9"/>
      <c r="E140" s="9"/>
      <c r="F140" s="9" t="s">
        <v>85</v>
      </c>
      <c r="G140" s="9"/>
      <c r="H140" s="10"/>
      <c r="I140" s="10" t="s">
        <v>109</v>
      </c>
      <c r="J140" s="10"/>
      <c r="K140" s="10" t="s">
        <v>112</v>
      </c>
      <c r="L140" s="3"/>
    </row>
    <row r="141" spans="1:12" x14ac:dyDescent="0.45">
      <c r="A141" s="5" t="s">
        <v>145</v>
      </c>
      <c r="B141" s="12">
        <v>138</v>
      </c>
      <c r="C141" s="7" t="s">
        <v>256</v>
      </c>
      <c r="D141" s="7"/>
      <c r="E141" s="7"/>
      <c r="F141" s="7" t="s">
        <v>146</v>
      </c>
      <c r="G141" s="7"/>
      <c r="H141" s="5"/>
      <c r="I141" s="5"/>
      <c r="J141" s="5"/>
      <c r="K141" s="5" t="s">
        <v>397</v>
      </c>
      <c r="L141" s="3"/>
    </row>
    <row r="142" spans="1:12" x14ac:dyDescent="0.45">
      <c r="A142" s="5"/>
      <c r="B142" s="12">
        <v>139</v>
      </c>
      <c r="C142" s="7" t="s">
        <v>255</v>
      </c>
      <c r="D142" s="7"/>
      <c r="E142" s="5"/>
      <c r="F142" s="7" t="s">
        <v>146</v>
      </c>
      <c r="G142" s="7"/>
      <c r="H142" s="5"/>
      <c r="I142" s="5"/>
      <c r="J142" s="5"/>
      <c r="K142" s="5" t="s">
        <v>397</v>
      </c>
      <c r="L142" s="3"/>
    </row>
    <row r="143" spans="1:12" x14ac:dyDescent="0.45">
      <c r="A143" s="5" t="s">
        <v>272</v>
      </c>
      <c r="B143" s="12">
        <v>140</v>
      </c>
      <c r="C143" s="7" t="s">
        <v>285</v>
      </c>
      <c r="D143" s="7"/>
      <c r="E143" s="5" t="s">
        <v>299</v>
      </c>
      <c r="F143" s="7" t="s">
        <v>300</v>
      </c>
      <c r="G143" s="7"/>
      <c r="H143" s="5"/>
      <c r="I143" s="5"/>
      <c r="J143" s="5"/>
      <c r="K143" s="5"/>
      <c r="L143" s="3"/>
    </row>
    <row r="144" spans="1:12" x14ac:dyDescent="0.45">
      <c r="B144" s="12">
        <v>141</v>
      </c>
      <c r="C144" s="7" t="s">
        <v>286</v>
      </c>
      <c r="D144" s="7"/>
      <c r="E144" s="5" t="s">
        <v>299</v>
      </c>
      <c r="F144" s="7" t="s">
        <v>300</v>
      </c>
      <c r="G144" s="7"/>
      <c r="H144" s="5"/>
      <c r="I144" s="5"/>
      <c r="J144" s="5"/>
      <c r="K144" s="5"/>
      <c r="L144" s="3"/>
    </row>
    <row r="145" spans="1:12" x14ac:dyDescent="0.45">
      <c r="A145" s="5"/>
      <c r="B145" s="12">
        <v>142</v>
      </c>
      <c r="C145" s="7" t="s">
        <v>287</v>
      </c>
      <c r="D145" s="7"/>
      <c r="E145" s="5" t="s">
        <v>301</v>
      </c>
      <c r="F145" s="7" t="s">
        <v>300</v>
      </c>
      <c r="G145" s="7"/>
      <c r="H145" s="5"/>
      <c r="I145" s="5"/>
      <c r="J145" s="5"/>
      <c r="K145" s="5"/>
      <c r="L145" s="3"/>
    </row>
    <row r="146" spans="1:12" x14ac:dyDescent="0.45">
      <c r="B146" s="12">
        <v>143</v>
      </c>
      <c r="C146" s="7" t="s">
        <v>288</v>
      </c>
      <c r="D146" s="7"/>
      <c r="E146" s="5" t="s">
        <v>301</v>
      </c>
      <c r="F146" s="7" t="s">
        <v>300</v>
      </c>
      <c r="G146" s="7"/>
      <c r="H146" s="5"/>
      <c r="I146" s="5"/>
      <c r="J146" s="5"/>
      <c r="K146" s="5"/>
      <c r="L146" s="3"/>
    </row>
    <row r="147" spans="1:12" x14ac:dyDescent="0.45">
      <c r="B147" s="12">
        <v>144</v>
      </c>
      <c r="C147" s="7" t="s">
        <v>289</v>
      </c>
      <c r="D147" s="7"/>
      <c r="E147" s="5" t="s">
        <v>302</v>
      </c>
      <c r="F147" s="7" t="s">
        <v>303</v>
      </c>
      <c r="G147" s="7"/>
      <c r="H147" s="5"/>
      <c r="I147" s="5"/>
      <c r="J147" s="5"/>
      <c r="K147" s="5"/>
      <c r="L147" s="3"/>
    </row>
    <row r="148" spans="1:12" x14ac:dyDescent="0.45">
      <c r="B148" s="12">
        <v>145</v>
      </c>
      <c r="C148" s="7" t="s">
        <v>290</v>
      </c>
      <c r="D148" s="7"/>
      <c r="E148" s="5" t="s">
        <v>302</v>
      </c>
      <c r="F148" s="7" t="s">
        <v>303</v>
      </c>
      <c r="G148" s="7"/>
      <c r="H148" s="5"/>
      <c r="I148" s="5"/>
      <c r="J148" s="5"/>
      <c r="K148" s="5"/>
      <c r="L148" s="3"/>
    </row>
    <row r="149" spans="1:12" x14ac:dyDescent="0.45">
      <c r="A149" s="5" t="s">
        <v>273</v>
      </c>
      <c r="B149" s="12">
        <v>146</v>
      </c>
      <c r="C149" s="7" t="s">
        <v>298</v>
      </c>
      <c r="D149" s="7"/>
      <c r="E149" s="5" t="s">
        <v>299</v>
      </c>
      <c r="F149" s="7" t="s">
        <v>300</v>
      </c>
      <c r="G149" s="7"/>
      <c r="H149" s="5"/>
      <c r="I149" s="5"/>
      <c r="J149" s="5"/>
      <c r="K149" s="5"/>
      <c r="L149" s="3"/>
    </row>
    <row r="150" spans="1:12" x14ac:dyDescent="0.45">
      <c r="A150" s="5"/>
      <c r="B150" s="12">
        <v>147</v>
      </c>
      <c r="C150" s="7" t="s">
        <v>295</v>
      </c>
      <c r="D150" s="7"/>
      <c r="E150" s="5" t="s">
        <v>299</v>
      </c>
      <c r="F150" s="7" t="s">
        <v>300</v>
      </c>
      <c r="G150" s="7"/>
      <c r="H150" s="5"/>
      <c r="I150" s="5"/>
      <c r="J150" s="5"/>
      <c r="K150" s="5"/>
      <c r="L150" s="3"/>
    </row>
    <row r="151" spans="1:12" x14ac:dyDescent="0.45">
      <c r="B151" s="12">
        <v>148</v>
      </c>
      <c r="C151" s="7" t="s">
        <v>296</v>
      </c>
      <c r="D151" s="7"/>
      <c r="E151" s="5" t="s">
        <v>301</v>
      </c>
      <c r="F151" s="7" t="s">
        <v>300</v>
      </c>
      <c r="G151" s="7"/>
      <c r="H151" s="5"/>
      <c r="I151" s="5"/>
      <c r="J151" s="5"/>
      <c r="K151" s="5"/>
      <c r="L151" s="3"/>
    </row>
    <row r="152" spans="1:12" x14ac:dyDescent="0.45">
      <c r="A152" s="5"/>
      <c r="B152" s="12">
        <v>149</v>
      </c>
      <c r="C152" s="7" t="s">
        <v>297</v>
      </c>
      <c r="D152" s="7"/>
      <c r="E152" s="5" t="s">
        <v>301</v>
      </c>
      <c r="F152" s="7" t="s">
        <v>300</v>
      </c>
      <c r="G152" s="7"/>
      <c r="H152" s="5"/>
      <c r="I152" s="5"/>
      <c r="J152" s="5"/>
      <c r="K152" s="5"/>
      <c r="L152" s="3"/>
    </row>
    <row r="153" spans="1:12" x14ac:dyDescent="0.45">
      <c r="A153" s="5" t="s">
        <v>274</v>
      </c>
      <c r="B153" s="12">
        <v>150</v>
      </c>
      <c r="C153" s="5" t="s">
        <v>291</v>
      </c>
      <c r="D153" s="5"/>
      <c r="E153" s="5" t="s">
        <v>292</v>
      </c>
      <c r="F153" s="7" t="s">
        <v>293</v>
      </c>
      <c r="G153" s="7"/>
      <c r="H153" s="5"/>
      <c r="I153" s="5"/>
      <c r="J153" s="5"/>
      <c r="K153" s="5" t="s">
        <v>294</v>
      </c>
      <c r="L153" s="3"/>
    </row>
    <row r="154" spans="1:12" x14ac:dyDescent="0.45">
      <c r="A154" s="5" t="s">
        <v>436</v>
      </c>
      <c r="B154" s="12">
        <v>151</v>
      </c>
      <c r="C154" s="5" t="s">
        <v>407</v>
      </c>
      <c r="D154" s="5"/>
      <c r="E154" s="5" t="s">
        <v>408</v>
      </c>
      <c r="F154" s="7" t="s">
        <v>437</v>
      </c>
      <c r="G154" s="7"/>
      <c r="H154" s="5">
        <v>271</v>
      </c>
      <c r="I154" s="5"/>
      <c r="J154" s="5"/>
      <c r="K154" s="5"/>
      <c r="L154" s="3"/>
    </row>
    <row r="155" spans="1:12" x14ac:dyDescent="0.45">
      <c r="A155" s="5"/>
      <c r="B155" s="12"/>
      <c r="C155" s="5"/>
      <c r="D155" s="5"/>
      <c r="E155" s="5"/>
      <c r="F155" s="7"/>
      <c r="G155" s="7"/>
      <c r="H155" s="5"/>
      <c r="I155" s="5"/>
      <c r="J155" s="5"/>
      <c r="K155" s="5"/>
      <c r="L155" s="3"/>
    </row>
    <row r="156" spans="1:12" x14ac:dyDescent="0.45">
      <c r="A156" s="5"/>
      <c r="B156" s="12"/>
      <c r="C156" s="5"/>
      <c r="D156" s="5"/>
      <c r="E156" s="5"/>
      <c r="F156" s="27"/>
      <c r="G156" s="7"/>
      <c r="H156" s="5"/>
      <c r="I156" s="5"/>
      <c r="J156" s="5"/>
      <c r="K156" s="27"/>
      <c r="L156" s="3"/>
    </row>
    <row r="157" spans="1:12" x14ac:dyDescent="0.45">
      <c r="A157" s="5"/>
      <c r="B157" s="12"/>
      <c r="C157" s="5"/>
      <c r="D157" s="5"/>
      <c r="E157" s="5"/>
      <c r="F157" s="7"/>
      <c r="G157" s="7"/>
      <c r="H157" s="5"/>
      <c r="I157" s="5"/>
      <c r="J157" s="5"/>
      <c r="K157" s="5"/>
      <c r="L157" s="3"/>
    </row>
    <row r="158" spans="1:12" x14ac:dyDescent="0.45">
      <c r="A158" s="5"/>
      <c r="B158" s="12"/>
      <c r="C158" s="5"/>
      <c r="D158" s="5"/>
      <c r="E158" s="5"/>
      <c r="F158" s="7"/>
      <c r="G158" s="7"/>
      <c r="H158" s="5"/>
      <c r="I158" s="5"/>
      <c r="J158" s="5"/>
      <c r="K158" s="5"/>
      <c r="L158" s="3"/>
    </row>
    <row r="159" spans="1:12" x14ac:dyDescent="0.45">
      <c r="A159" s="5"/>
      <c r="B159" s="12"/>
      <c r="C159" s="5"/>
      <c r="D159" s="5"/>
      <c r="E159" s="5"/>
      <c r="F159" s="5"/>
      <c r="G159" s="7"/>
      <c r="H159" s="5"/>
      <c r="I159" s="5"/>
      <c r="J159" s="5"/>
      <c r="K159" s="5"/>
      <c r="L159" s="3"/>
    </row>
  </sheetData>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9B1F6-476F-48CD-A01D-E3BF507A4658}">
  <dimension ref="A1:I308"/>
  <sheetViews>
    <sheetView zoomScale="90" zoomScaleNormal="90" workbookViewId="0">
      <pane ySplit="3" topLeftCell="A4" activePane="bottomLeft" state="frozen"/>
      <selection pane="bottomLeft" activeCell="A198" sqref="A198"/>
    </sheetView>
  </sheetViews>
  <sheetFormatPr defaultRowHeight="14.25" x14ac:dyDescent="0.45"/>
  <cols>
    <col min="1" max="1" width="22.1328125" style="25" customWidth="1"/>
    <col min="2" max="2" width="6.73046875" style="29" customWidth="1"/>
    <col min="3" max="3" width="23.59765625" style="25" customWidth="1"/>
    <col min="4" max="4" width="29.73046875" customWidth="1"/>
    <col min="5" max="5" width="46.06640625" customWidth="1"/>
    <col min="6" max="9" width="9.06640625" style="19"/>
  </cols>
  <sheetData>
    <row r="1" spans="1:9" x14ac:dyDescent="0.45">
      <c r="F1" s="13" t="s">
        <v>38</v>
      </c>
    </row>
    <row r="2" spans="1:9" s="17" customFormat="1" x14ac:dyDescent="0.45">
      <c r="A2" s="7"/>
      <c r="B2" s="30"/>
      <c r="C2" s="7"/>
      <c r="E2" s="5"/>
      <c r="F2" s="12" t="s">
        <v>39</v>
      </c>
      <c r="G2" s="12" t="s">
        <v>66</v>
      </c>
      <c r="H2" s="12" t="s">
        <v>12</v>
      </c>
      <c r="I2" s="12" t="s">
        <v>13</v>
      </c>
    </row>
    <row r="3" spans="1:9" s="20" customFormat="1" x14ac:dyDescent="0.45">
      <c r="A3" s="26" t="s">
        <v>304</v>
      </c>
      <c r="B3" s="31" t="s">
        <v>510</v>
      </c>
      <c r="C3" s="26" t="s">
        <v>1</v>
      </c>
      <c r="D3" s="6" t="s">
        <v>322</v>
      </c>
      <c r="E3" s="6" t="s">
        <v>17</v>
      </c>
      <c r="F3" s="13"/>
      <c r="G3" s="13" t="s">
        <v>11</v>
      </c>
      <c r="H3" s="13" t="s">
        <v>11</v>
      </c>
      <c r="I3" s="13" t="s">
        <v>11</v>
      </c>
    </row>
    <row r="4" spans="1:9" s="20" customFormat="1" ht="42.75" x14ac:dyDescent="0.45">
      <c r="A4" s="7" t="s">
        <v>472</v>
      </c>
      <c r="B4" s="24">
        <v>8</v>
      </c>
      <c r="C4" s="7" t="str">
        <f>VLOOKUP($B4,'Sail-yard-rope'!$B$4:$K$159,2)</f>
        <v>Jib boom Martingale (single)</v>
      </c>
      <c r="D4" s="7" t="str">
        <f>VLOOKUP($B4,'Sail-yard-rope'!$B$4:$K$159,5)</f>
        <v>Rope loop over jib boom
Eye below gunwale</v>
      </c>
      <c r="E4" s="7" t="str">
        <f>VLOOKUP($B4,'Sail-yard-rope'!$B$4:$K$159,10)</f>
        <v>Petersson has two blocks near hull with the fall lashed around. Marquardt has a single block. Could have two martingale ropes from hull to dolphin striker</v>
      </c>
      <c r="F4" s="12">
        <f>VLOOKUP($B4,'Sail-yard-rope'!$B$4:$K$159,6)</f>
        <v>0</v>
      </c>
      <c r="G4" s="12">
        <f>VLOOKUP($B4,'Sail-yard-rope'!$B$4:$K$159,7)</f>
        <v>0</v>
      </c>
      <c r="H4" s="21" t="str">
        <f>VLOOKUP($B4,'Sail-yard-rope'!$B$4:$K$159,8)</f>
        <v>170;171</v>
      </c>
      <c r="I4" s="12">
        <f>VLOOKUP($B4,'Sail-yard-rope'!$B$4:$K$159,9)</f>
        <v>85</v>
      </c>
    </row>
    <row r="5" spans="1:9" s="20" customFormat="1" ht="42.75" x14ac:dyDescent="0.45">
      <c r="A5" s="7"/>
      <c r="B5" s="24">
        <v>16</v>
      </c>
      <c r="C5" s="7" t="str">
        <f>VLOOKUP($B5,'Sail-yard-rope'!$B$4:$K$159,2)</f>
        <v>Traveller Outhauler</v>
      </c>
      <c r="D5" s="7" t="str">
        <f>VLOOKUP($B5,'Sail-yard-rope'!$B$4:$K$159,5)</f>
        <v>Traveller to jib boom sheave
1xD tackle 1xS on bowsprit cap
Fall to breasthook pinrail?</v>
      </c>
      <c r="E5" s="7" t="str">
        <f>VLOOKUP($B5,'Sail-yard-rope'!$B$4:$K$159,10)</f>
        <v>Sheave on jib boom, blocks at end of bowsprit cap. Marquardt p170(5)</v>
      </c>
      <c r="F5" s="12" t="str">
        <f>VLOOKUP($B5,'Sail-yard-rope'!$B$4:$K$159,6)</f>
        <v>Alert 115</v>
      </c>
      <c r="G5" s="12" t="str">
        <f>VLOOKUP($B5,'Sail-yard-rope'!$B$4:$K$159,7)</f>
        <v>236-239</v>
      </c>
      <c r="H5" s="21" t="str">
        <f>VLOOKUP($B5,'Sail-yard-rope'!$B$4:$K$159,8)</f>
        <v>170;171</v>
      </c>
      <c r="I5" s="12">
        <f>VLOOKUP($B5,'Sail-yard-rope'!$B$4:$K$159,9)</f>
        <v>0</v>
      </c>
    </row>
    <row r="6" spans="1:9" s="20" customFormat="1" ht="42.75" x14ac:dyDescent="0.45">
      <c r="A6" s="7"/>
      <c r="B6" s="24">
        <v>32</v>
      </c>
      <c r="C6" s="7" t="str">
        <f>VLOOKUP($B6,'Sail-yard-rope'!$B$4:$K$159,2)</f>
        <v>Fore topmast Fore stay</v>
      </c>
      <c r="D6" s="7" t="str">
        <f>VLOOKUP($B6,'Sail-yard-rope'!$B$4:$K$159,5)</f>
        <v>Topmast above topsail sheave 
Sheave on jib boom
Cleat on jib</v>
      </c>
      <c r="E6" s="7" t="str">
        <f>VLOOKUP($B6,'Sail-yard-rope'!$B$4:$K$159,10)</f>
        <v>From above topsail sheave, via sheave on jib boom, to cleat on jib
Petersson also has a preventer stay</v>
      </c>
      <c r="F6" s="12" t="str">
        <f>VLOOKUP($B6,'Sail-yard-rope'!$B$4:$K$159,6)</f>
        <v>Alert 115</v>
      </c>
      <c r="G6" s="12" t="str">
        <f>VLOOKUP($B6,'Sail-yard-rope'!$B$4:$K$159,7)</f>
        <v>236-239</v>
      </c>
      <c r="H6" s="21" t="str">
        <f>VLOOKUP($B6,'Sail-yard-rope'!$B$4:$K$159,8)</f>
        <v>173;174</v>
      </c>
      <c r="I6" s="12" t="str">
        <f>VLOOKUP($B6,'Sail-yard-rope'!$B$4:$K$159,9)</f>
        <v>86,7</v>
      </c>
    </row>
    <row r="7" spans="1:9" s="20" customFormat="1" ht="28.5" x14ac:dyDescent="0.45">
      <c r="A7" s="7" t="s">
        <v>473</v>
      </c>
      <c r="B7" s="24">
        <v>13</v>
      </c>
      <c r="C7" s="7" t="str">
        <f>VLOOKUP($B7,'Sail-yard-rope'!$B$4:$K$159,2)</f>
        <v>Flying jib sail Tack</v>
      </c>
      <c r="D7" s="7" t="str">
        <f>VLOOKUP($B7,'Sail-yard-rope'!$B$4:$K$159,5)</f>
        <v>Tack of flying jib sail
Traveller</v>
      </c>
      <c r="E7" s="7">
        <f>VLOOKUP($B7,'Sail-yard-rope'!$B$4:$K$159,10)</f>
        <v>0</v>
      </c>
      <c r="F7" s="12" t="str">
        <f>VLOOKUP($B7,'Sail-yard-rope'!$B$4:$K$159,6)</f>
        <v>Alert 112</v>
      </c>
      <c r="G7" s="12" t="str">
        <f>VLOOKUP($B7,'Sail-yard-rope'!$B$4:$K$159,7)</f>
        <v>236-239</v>
      </c>
      <c r="H7" s="21" t="str">
        <f>VLOOKUP($B7,'Sail-yard-rope'!$B$4:$K$159,8)</f>
        <v>170;171</v>
      </c>
      <c r="I7" s="12">
        <f>VLOOKUP($B7,'Sail-yard-rope'!$B$4:$K$159,9)</f>
        <v>0</v>
      </c>
    </row>
    <row r="8" spans="1:9" s="20" customFormat="1" ht="42.75" x14ac:dyDescent="0.45">
      <c r="A8" s="33"/>
      <c r="B8" s="24">
        <v>14</v>
      </c>
      <c r="C8" s="7" t="str">
        <f>VLOOKUP($B8,'Sail-yard-rope'!$B$4:$K$159,2)</f>
        <v>Flying jib sail Downhauler</v>
      </c>
      <c r="D8" s="7" t="str">
        <f>VLOOKUP($B8,'Sail-yard-rope'!$B$4:$K$159,5)</f>
        <v>Peak of flying jib sail
1xS on traveller
Breasthook pinrail</v>
      </c>
      <c r="E8" s="7" t="str">
        <f>VLOOKUP($B8,'Sail-yard-rope'!$B$4:$K$159,10)</f>
        <v>From peak via block on traveller</v>
      </c>
      <c r="F8" s="12">
        <f>VLOOKUP($B8,'Sail-yard-rope'!$B$4:$K$159,6)</f>
        <v>0</v>
      </c>
      <c r="G8" s="12" t="str">
        <f>VLOOKUP($B8,'Sail-yard-rope'!$B$4:$K$159,7)</f>
        <v>236-239</v>
      </c>
      <c r="H8" s="21">
        <f>VLOOKUP($B8,'Sail-yard-rope'!$B$4:$K$159,8)</f>
        <v>0</v>
      </c>
      <c r="I8" s="12">
        <f>VLOOKUP($B8,'Sail-yard-rope'!$B$4:$K$159,9)</f>
        <v>100</v>
      </c>
    </row>
    <row r="9" spans="1:9" s="20" customFormat="1" ht="42.75" x14ac:dyDescent="0.45">
      <c r="A9" s="33"/>
      <c r="B9" s="24">
        <v>15</v>
      </c>
      <c r="C9" s="7" t="str">
        <f>VLOOKUP($B9,'Sail-yard-rope'!$B$4:$K$159,2)</f>
        <v>Traveller Inhauler</v>
      </c>
      <c r="D9" s="7" t="str">
        <f>VLOOKUP($B9,'Sail-yard-rope'!$B$4:$K$159,5)</f>
        <v>Cap on bowsprit
1xS on traveller
Breasthook pinrail?</v>
      </c>
      <c r="E9" s="7" t="str">
        <f>VLOOKUP($B9,'Sail-yard-rope'!$B$4:$K$159,10)</f>
        <v>Block at side of traveller</v>
      </c>
      <c r="F9" s="12" t="str">
        <f>VLOOKUP($B9,'Sail-yard-rope'!$B$4:$K$159,6)</f>
        <v>Alert 115</v>
      </c>
      <c r="G9" s="12" t="str">
        <f>VLOOKUP($B9,'Sail-yard-rope'!$B$4:$K$159,7)</f>
        <v>236-239</v>
      </c>
      <c r="H9" s="21" t="str">
        <f>VLOOKUP($B9,'Sail-yard-rope'!$B$4:$K$159,8)</f>
        <v>170;171</v>
      </c>
      <c r="I9" s="12">
        <f>VLOOKUP($B9,'Sail-yard-rope'!$B$4:$K$159,9)</f>
        <v>0</v>
      </c>
    </row>
    <row r="10" spans="1:9" s="20" customFormat="1" ht="42.75" x14ac:dyDescent="0.45">
      <c r="A10" s="33"/>
      <c r="B10" s="24">
        <v>16</v>
      </c>
      <c r="C10" s="7" t="str">
        <f>VLOOKUP($B10,'Sail-yard-rope'!$B$4:$K$159,2)</f>
        <v>Traveller Outhauler</v>
      </c>
      <c r="D10" s="7" t="str">
        <f>VLOOKUP($B10,'Sail-yard-rope'!$B$4:$K$159,5)</f>
        <v>Traveller to jib boom sheave
1xD tackle 1xS on bowsprit cap
Fall to breasthook pinrail?</v>
      </c>
      <c r="E10" s="7" t="str">
        <f>VLOOKUP($B10,'Sail-yard-rope'!$B$4:$K$159,10)</f>
        <v>Sheave on jib boom, blocks at end of bowsprit cap. Marquardt p170(5)</v>
      </c>
      <c r="F10" s="12" t="str">
        <f>VLOOKUP($B10,'Sail-yard-rope'!$B$4:$K$159,6)</f>
        <v>Alert 115</v>
      </c>
      <c r="G10" s="12" t="str">
        <f>VLOOKUP($B10,'Sail-yard-rope'!$B$4:$K$159,7)</f>
        <v>236-239</v>
      </c>
      <c r="H10" s="21" t="str">
        <f>VLOOKUP($B10,'Sail-yard-rope'!$B$4:$K$159,8)</f>
        <v>170;171</v>
      </c>
      <c r="I10" s="12">
        <f>VLOOKUP($B10,'Sail-yard-rope'!$B$4:$K$159,9)</f>
        <v>0</v>
      </c>
    </row>
    <row r="11" spans="1:9" s="20" customFormat="1" ht="28.5" x14ac:dyDescent="0.45">
      <c r="A11" s="7" t="s">
        <v>495</v>
      </c>
      <c r="B11" s="24">
        <v>2</v>
      </c>
      <c r="C11" s="7" t="str">
        <f>VLOOKUP($B11,'Sail-yard-rope'!$B$4:$K$159,2)</f>
        <v>Bowsprit Bobstay</v>
      </c>
      <c r="D11" s="7" t="str">
        <f>VLOOKUP($B11,'Sail-yard-rope'!$B$4:$K$159,5)</f>
        <v>Cap on bowsprit
Eye on stem post</v>
      </c>
      <c r="E11" s="7" t="str">
        <f>VLOOKUP($B11,'Sail-yard-rope'!$B$4:$K$159,10)</f>
        <v>Deadeyes or hearts at fore end</v>
      </c>
      <c r="F11" s="12">
        <f>VLOOKUP($B11,'Sail-yard-rope'!$B$4:$K$159,6)</f>
        <v>0</v>
      </c>
      <c r="G11" s="12">
        <f>VLOOKUP($B11,'Sail-yard-rope'!$B$4:$K$159,7)</f>
        <v>0</v>
      </c>
      <c r="H11" s="21">
        <f>VLOOKUP($B11,'Sail-yard-rope'!$B$4:$K$159,8)</f>
        <v>169</v>
      </c>
      <c r="I11" s="12">
        <f>VLOOKUP($B11,'Sail-yard-rope'!$B$4:$K$159,9)</f>
        <v>84</v>
      </c>
    </row>
    <row r="12" spans="1:9" s="20" customFormat="1" ht="28.5" x14ac:dyDescent="0.45">
      <c r="A12" s="7"/>
      <c r="B12" s="24">
        <v>3</v>
      </c>
      <c r="C12" s="7" t="str">
        <f>VLOOKUP($B12,'Sail-yard-rope'!$B$4:$K$159,2)</f>
        <v>Bowsprit Shrouds P</v>
      </c>
      <c r="D12" s="7" t="str">
        <f>VLOOKUP($B12,'Sail-yard-rope'!$B$4:$K$159,5)</f>
        <v>Cap on bowsprit
Eye below gunwale</v>
      </c>
      <c r="E12" s="7" t="str">
        <f>VLOOKUP($B12,'Sail-yard-rope'!$B$4:$K$159,10)</f>
        <v>Deadeyes or hearts at fore end</v>
      </c>
      <c r="F12" s="12">
        <f>VLOOKUP($B12,'Sail-yard-rope'!$B$4:$K$159,6)</f>
        <v>0</v>
      </c>
      <c r="G12" s="12">
        <f>VLOOKUP($B12,'Sail-yard-rope'!$B$4:$K$159,7)</f>
        <v>0</v>
      </c>
      <c r="H12" s="21">
        <f>VLOOKUP($B12,'Sail-yard-rope'!$B$4:$K$159,8)</f>
        <v>169</v>
      </c>
      <c r="I12" s="12">
        <f>VLOOKUP($B12,'Sail-yard-rope'!$B$4:$K$159,9)</f>
        <v>85</v>
      </c>
    </row>
    <row r="13" spans="1:9" s="20" customFormat="1" ht="28.5" x14ac:dyDescent="0.45">
      <c r="A13" s="7"/>
      <c r="B13" s="24">
        <v>4</v>
      </c>
      <c r="C13" s="7" t="str">
        <f>VLOOKUP($B13,'Sail-yard-rope'!$B$4:$K$159,2)</f>
        <v>Bowsprit Shrouds S</v>
      </c>
      <c r="D13" s="7" t="str">
        <f>VLOOKUP($B13,'Sail-yard-rope'!$B$4:$K$159,5)</f>
        <v>Cap on bowsprit
Eye below gunwale</v>
      </c>
      <c r="E13" s="7" t="str">
        <f>VLOOKUP($B13,'Sail-yard-rope'!$B$4:$K$159,10)</f>
        <v>Deadeyes or hearts at fore end</v>
      </c>
      <c r="F13" s="12">
        <f>VLOOKUP($B13,'Sail-yard-rope'!$B$4:$K$159,6)</f>
        <v>0</v>
      </c>
      <c r="G13" s="12">
        <f>VLOOKUP($B13,'Sail-yard-rope'!$B$4:$K$159,7)</f>
        <v>0</v>
      </c>
      <c r="H13" s="21">
        <f>VLOOKUP($B13,'Sail-yard-rope'!$B$4:$K$159,8)</f>
        <v>169</v>
      </c>
      <c r="I13" s="12">
        <f>VLOOKUP($B13,'Sail-yard-rope'!$B$4:$K$159,9)</f>
        <v>85</v>
      </c>
    </row>
    <row r="14" spans="1:9" s="20" customFormat="1" ht="42.75" x14ac:dyDescent="0.45">
      <c r="A14" s="7"/>
      <c r="B14" s="24">
        <v>15</v>
      </c>
      <c r="C14" s="7" t="str">
        <f>VLOOKUP($B14,'Sail-yard-rope'!$B$4:$K$159,2)</f>
        <v>Traveller Inhauler</v>
      </c>
      <c r="D14" s="7" t="str">
        <f>VLOOKUP($B14,'Sail-yard-rope'!$B$4:$K$159,5)</f>
        <v>Cap on bowsprit
1xS on traveller
Breasthook pinrail?</v>
      </c>
      <c r="E14" s="7" t="str">
        <f>VLOOKUP($B14,'Sail-yard-rope'!$B$4:$K$159,10)</f>
        <v>Block at side of traveller</v>
      </c>
      <c r="F14" s="12" t="str">
        <f>VLOOKUP($B14,'Sail-yard-rope'!$B$4:$K$159,6)</f>
        <v>Alert 115</v>
      </c>
      <c r="G14" s="12" t="str">
        <f>VLOOKUP($B14,'Sail-yard-rope'!$B$4:$K$159,7)</f>
        <v>236-239</v>
      </c>
      <c r="H14" s="21" t="str">
        <f>VLOOKUP($B14,'Sail-yard-rope'!$B$4:$K$159,8)</f>
        <v>170;171</v>
      </c>
      <c r="I14" s="12">
        <f>VLOOKUP($B14,'Sail-yard-rope'!$B$4:$K$159,9)</f>
        <v>0</v>
      </c>
    </row>
    <row r="15" spans="1:9" s="20" customFormat="1" ht="42.75" x14ac:dyDescent="0.45">
      <c r="A15" s="7"/>
      <c r="B15" s="24">
        <v>16</v>
      </c>
      <c r="C15" s="7" t="str">
        <f>VLOOKUP($B15,'Sail-yard-rope'!$B$4:$K$159,2)</f>
        <v>Traveller Outhauler</v>
      </c>
      <c r="D15" s="7" t="str">
        <f>VLOOKUP($B15,'Sail-yard-rope'!$B$4:$K$159,5)</f>
        <v>Traveller to jib boom sheave
1xD tackle 1xS on bowsprit cap
Fall to breasthook pinrail?</v>
      </c>
      <c r="E15" s="7" t="str">
        <f>VLOOKUP($B15,'Sail-yard-rope'!$B$4:$K$159,10)</f>
        <v>Sheave on jib boom, blocks at end of bowsprit cap. Marquardt p170(5)</v>
      </c>
      <c r="F15" s="12" t="str">
        <f>VLOOKUP($B15,'Sail-yard-rope'!$B$4:$K$159,6)</f>
        <v>Alert 115</v>
      </c>
      <c r="G15" s="12" t="str">
        <f>VLOOKUP($B15,'Sail-yard-rope'!$B$4:$K$159,7)</f>
        <v>236-239</v>
      </c>
      <c r="H15" s="21" t="str">
        <f>VLOOKUP($B15,'Sail-yard-rope'!$B$4:$K$159,8)</f>
        <v>170;171</v>
      </c>
      <c r="I15" s="12">
        <f>VLOOKUP($B15,'Sail-yard-rope'!$B$4:$K$159,9)</f>
        <v>0</v>
      </c>
    </row>
    <row r="16" spans="1:9" s="20" customFormat="1" x14ac:dyDescent="0.45">
      <c r="A16" s="7"/>
      <c r="B16" s="24">
        <v>20</v>
      </c>
      <c r="C16" s="7" t="str">
        <f>VLOOKUP($B16,'Sail-yard-rope'!$B$4:$K$159,2)</f>
        <v>Stay sail (jib) Tack</v>
      </c>
      <c r="D16" s="7" t="str">
        <f>VLOOKUP($B16,'Sail-yard-rope'!$B$4:$K$159,5)</f>
        <v>Eye on bowsprit cap</v>
      </c>
      <c r="E16" s="7">
        <f>VLOOKUP($B16,'Sail-yard-rope'!$B$4:$K$159,10)</f>
        <v>0</v>
      </c>
      <c r="F16" s="12">
        <f>VLOOKUP($B16,'Sail-yard-rope'!$B$4:$K$159,6)</f>
        <v>0</v>
      </c>
      <c r="G16" s="12" t="str">
        <f>VLOOKUP($B16,'Sail-yard-rope'!$B$4:$K$159,7)</f>
        <v>236-239</v>
      </c>
      <c r="H16" s="21">
        <f>VLOOKUP($B16,'Sail-yard-rope'!$B$4:$K$159,8)</f>
        <v>181</v>
      </c>
      <c r="I16" s="12">
        <f>VLOOKUP($B16,'Sail-yard-rope'!$B$4:$K$159,9)</f>
        <v>0</v>
      </c>
    </row>
    <row r="17" spans="1:9" s="20" customFormat="1" ht="42.75" x14ac:dyDescent="0.45">
      <c r="A17" s="7"/>
      <c r="B17" s="24">
        <v>21</v>
      </c>
      <c r="C17" s="7" t="str">
        <f>VLOOKUP($B17,'Sail-yard-rope'!$B$4:$K$159,2)</f>
        <v>Stay sail (jib) Downhauler</v>
      </c>
      <c r="D17" s="7" t="str">
        <f>VLOOKUP($B17,'Sail-yard-rope'!$B$4:$K$159,5)</f>
        <v>Tied to sail peak
Block tied to stay at cap
Breasthook pinrail</v>
      </c>
      <c r="E17" s="7" t="str">
        <f>VLOOKUP($B17,'Sail-yard-rope'!$B$4:$K$159,10)</f>
        <v>Fore edge of sail held by rings to fore stay</v>
      </c>
      <c r="F17" s="12" t="str">
        <f>VLOOKUP($B17,'Sail-yard-rope'!$B$4:$K$159,6)</f>
        <v>Alert 112</v>
      </c>
      <c r="G17" s="12" t="str">
        <f>VLOOKUP($B17,'Sail-yard-rope'!$B$4:$K$159,7)</f>
        <v>236-239</v>
      </c>
      <c r="H17" s="21">
        <f>VLOOKUP($B17,'Sail-yard-rope'!$B$4:$K$159,8)</f>
        <v>0</v>
      </c>
      <c r="I17" s="12">
        <f>VLOOKUP($B17,'Sail-yard-rope'!$B$4:$K$159,9)</f>
        <v>102</v>
      </c>
    </row>
    <row r="18" spans="1:9" s="20" customFormat="1" ht="57" x14ac:dyDescent="0.45">
      <c r="A18" s="7"/>
      <c r="B18" s="24">
        <v>26</v>
      </c>
      <c r="C18" s="7" t="str">
        <f>VLOOKUP($B18,'Sail-yard-rope'!$B$4:$K$159,2)</f>
        <v>Fore mast, (lower) Fore stay</v>
      </c>
      <c r="D18" s="7" t="str">
        <f>VLOOKUP($B18,'Sail-yard-rope'!$B$4:$K$159,5)</f>
        <v>Fore trestle trees
Bowsprit bees P or S?
Cleat on jib? P or S?</v>
      </c>
      <c r="E18" s="7" t="str">
        <f>VLOOKUP($B18,'Sail-yard-rope'!$B$4:$K$159,10)</f>
        <v>From trestle tree via bowsprit bees. Petersson shows eye on bow.
Petrejus has detail about bees and P or S discussion. 
Roach mentions reefed jib but no stay sail</v>
      </c>
      <c r="F18" s="12" t="str">
        <f>VLOOKUP($B18,'Sail-yard-rope'!$B$4:$K$159,6)</f>
        <v>Roach log</v>
      </c>
      <c r="G18" s="12" t="str">
        <f>VLOOKUP($B18,'Sail-yard-rope'!$B$4:$K$159,7)</f>
        <v>164,5
196,7</v>
      </c>
      <c r="H18" s="21" t="str">
        <f>VLOOKUP($B18,'Sail-yard-rope'!$B$4:$K$159,8)</f>
        <v>173;174</v>
      </c>
      <c r="I18" s="12">
        <f>VLOOKUP($B18,'Sail-yard-rope'!$B$4:$K$159,9)</f>
        <v>79</v>
      </c>
    </row>
    <row r="19" spans="1:9" s="20" customFormat="1" ht="57" x14ac:dyDescent="0.45">
      <c r="A19" s="7"/>
      <c r="B19" s="24">
        <v>27</v>
      </c>
      <c r="C19" s="7" t="str">
        <f>VLOOKUP($B19,'Sail-yard-rope'!$B$4:$K$159,2)</f>
        <v>Fore mast, (lower) Fore preventer stay</v>
      </c>
      <c r="D19" s="7" t="str">
        <f>VLOOKUP($B19,'Sail-yard-rope'!$B$4:$K$159,5)</f>
        <v>Fore trestle trees
Bowsprit bees P or S?
Cleat on jib? P or S?</v>
      </c>
      <c r="E19" s="7" t="str">
        <f>VLOOKUP($B19,'Sail-yard-rope'!$B$4:$K$159,10)</f>
        <v>From trestle tree via bowsprit bees. Petersson shows eye on bow.
Petrejus has detail about bees and P or S discussion. 
Roach mentions reefed jib but no stay sail</v>
      </c>
      <c r="F19" s="12" t="str">
        <f>VLOOKUP($B19,'Sail-yard-rope'!$B$4:$K$159,6)</f>
        <v>Roach log</v>
      </c>
      <c r="G19" s="12" t="str">
        <f>VLOOKUP($B19,'Sail-yard-rope'!$B$4:$K$159,7)</f>
        <v>164,5
196,7</v>
      </c>
      <c r="H19" s="21" t="str">
        <f>VLOOKUP($B19,'Sail-yard-rope'!$B$4:$K$159,8)</f>
        <v>173;174</v>
      </c>
      <c r="I19" s="12">
        <f>VLOOKUP($B19,'Sail-yard-rope'!$B$4:$K$159,9)</f>
        <v>79</v>
      </c>
    </row>
    <row r="20" spans="1:9" s="20" customFormat="1" ht="42.75" x14ac:dyDescent="0.45">
      <c r="A20" s="7"/>
      <c r="B20" s="24">
        <v>58</v>
      </c>
      <c r="C20" s="7" t="str">
        <f>VLOOKUP($B20,'Sail-yard-rope'!$B$4:$K$159,2)</f>
        <v>Fore topsail Bowlines P</v>
      </c>
      <c r="D20" s="7" t="str">
        <f>VLOOKUP($B20,'Sail-yard-rope'!$B$4:$K$159,5)</f>
        <v>1xS block on bowsprit cap
Breasthook pinrail</v>
      </c>
      <c r="E20" s="7" t="str">
        <f>VLOOKUP($B20,'Sail-yard-rope'!$B$4:$K$159,10)</f>
        <v>Block could be 0.5xD shared with unused course bowline? 
Marquardt says thimble on jib boom end</v>
      </c>
      <c r="F20" s="12">
        <f>VLOOKUP($B20,'Sail-yard-rope'!$B$4:$K$159,6)</f>
        <v>0</v>
      </c>
      <c r="G20" s="12">
        <f>VLOOKUP($B20,'Sail-yard-rope'!$B$4:$K$159,7)</f>
        <v>0</v>
      </c>
      <c r="H20" s="21" t="str">
        <f>VLOOKUP($B20,'Sail-yard-rope'!$B$4:$K$159,8)</f>
        <v>171,2</v>
      </c>
      <c r="I20" s="12" t="str">
        <f>VLOOKUP($B20,'Sail-yard-rope'!$B$4:$K$159,9)</f>
        <v>104;106</v>
      </c>
    </row>
    <row r="21" spans="1:9" s="20" customFormat="1" ht="42.75" x14ac:dyDescent="0.45">
      <c r="A21" s="7"/>
      <c r="B21" s="24">
        <v>59</v>
      </c>
      <c r="C21" s="7" t="str">
        <f>VLOOKUP($B21,'Sail-yard-rope'!$B$4:$K$159,2)</f>
        <v>Fore topsail Bowlines S</v>
      </c>
      <c r="D21" s="7" t="str">
        <f>VLOOKUP($B21,'Sail-yard-rope'!$B$4:$K$159,5)</f>
        <v>1xS block on bowsprit cap
Breasthook pinrail</v>
      </c>
      <c r="E21" s="7" t="str">
        <f>VLOOKUP($B21,'Sail-yard-rope'!$B$4:$K$159,10)</f>
        <v>Block could be 0.5xD shared with unused course bowline? 
Marquardt says thimble on jib boom end</v>
      </c>
      <c r="F21" s="12">
        <f>VLOOKUP($B21,'Sail-yard-rope'!$B$4:$K$159,6)</f>
        <v>0</v>
      </c>
      <c r="G21" s="12">
        <f>VLOOKUP($B21,'Sail-yard-rope'!$B$4:$K$159,7)</f>
        <v>0</v>
      </c>
      <c r="H21" s="21" t="str">
        <f>VLOOKUP($B21,'Sail-yard-rope'!$B$4:$K$159,8)</f>
        <v>171,2</v>
      </c>
      <c r="I21" s="12" t="str">
        <f>VLOOKUP($B21,'Sail-yard-rope'!$B$4:$K$159,9)</f>
        <v>104;106</v>
      </c>
    </row>
    <row r="22" spans="1:9" s="17" customFormat="1" ht="28.5" x14ac:dyDescent="0.45">
      <c r="A22" s="7" t="s">
        <v>474</v>
      </c>
      <c r="B22" s="24">
        <v>2</v>
      </c>
      <c r="C22" s="7" t="str">
        <f>VLOOKUP($B22,'Sail-yard-rope'!$B$4:$K$159,2)</f>
        <v>Bowsprit Bobstay</v>
      </c>
      <c r="D22" s="7" t="str">
        <f>VLOOKUP($B22,'Sail-yard-rope'!$B$4:$K$159,5)</f>
        <v>Cap on bowsprit
Eye on stem post</v>
      </c>
      <c r="E22" s="7" t="str">
        <f>VLOOKUP($B22,'Sail-yard-rope'!$B$4:$K$159,10)</f>
        <v>Deadeyes or hearts at fore end</v>
      </c>
      <c r="F22" s="12">
        <f>VLOOKUP($B22,'Sail-yard-rope'!$B$4:$K$159,6)</f>
        <v>0</v>
      </c>
      <c r="G22" s="12">
        <f>VLOOKUP($B22,'Sail-yard-rope'!$B$4:$K$159,7)</f>
        <v>0</v>
      </c>
      <c r="H22" s="21">
        <f>VLOOKUP($B22,'Sail-yard-rope'!$B$4:$K$159,8)</f>
        <v>169</v>
      </c>
      <c r="I22" s="12">
        <f>VLOOKUP($B22,'Sail-yard-rope'!$B$4:$K$159,9)</f>
        <v>84</v>
      </c>
    </row>
    <row r="23" spans="1:9" s="17" customFormat="1" ht="28.5" x14ac:dyDescent="0.45">
      <c r="A23" s="7"/>
      <c r="B23" s="24">
        <v>3</v>
      </c>
      <c r="C23" s="7" t="str">
        <f>VLOOKUP($B23,'Sail-yard-rope'!$B$4:$K$159,2)</f>
        <v>Bowsprit Shrouds P</v>
      </c>
      <c r="D23" s="7" t="str">
        <f>VLOOKUP($B23,'Sail-yard-rope'!$B$4:$K$159,5)</f>
        <v>Cap on bowsprit
Eye below gunwale</v>
      </c>
      <c r="E23" s="7" t="str">
        <f>VLOOKUP($B23,'Sail-yard-rope'!$B$4:$K$159,10)</f>
        <v>Deadeyes or hearts at fore end</v>
      </c>
      <c r="F23" s="12">
        <f>VLOOKUP($B23,'Sail-yard-rope'!$B$4:$K$159,6)</f>
        <v>0</v>
      </c>
      <c r="G23" s="12">
        <f>VLOOKUP($B23,'Sail-yard-rope'!$B$4:$K$159,7)</f>
        <v>0</v>
      </c>
      <c r="H23" s="21">
        <f>VLOOKUP($B23,'Sail-yard-rope'!$B$4:$K$159,8)</f>
        <v>169</v>
      </c>
      <c r="I23" s="12">
        <f>VLOOKUP($B23,'Sail-yard-rope'!$B$4:$K$159,9)</f>
        <v>85</v>
      </c>
    </row>
    <row r="24" spans="1:9" s="17" customFormat="1" ht="28.5" x14ac:dyDescent="0.45">
      <c r="A24" s="7"/>
      <c r="B24" s="24">
        <v>4</v>
      </c>
      <c r="C24" s="7" t="str">
        <f>VLOOKUP($B24,'Sail-yard-rope'!$B$4:$K$159,2)</f>
        <v>Bowsprit Shrouds S</v>
      </c>
      <c r="D24" s="7" t="str">
        <f>VLOOKUP($B24,'Sail-yard-rope'!$B$4:$K$159,5)</f>
        <v>Cap on bowsprit
Eye below gunwale</v>
      </c>
      <c r="E24" s="7" t="str">
        <f>VLOOKUP($B24,'Sail-yard-rope'!$B$4:$K$159,10)</f>
        <v>Deadeyes or hearts at fore end</v>
      </c>
      <c r="F24" s="12">
        <f>VLOOKUP($B24,'Sail-yard-rope'!$B$4:$K$159,6)</f>
        <v>0</v>
      </c>
      <c r="G24" s="12">
        <f>VLOOKUP($B24,'Sail-yard-rope'!$B$4:$K$159,7)</f>
        <v>0</v>
      </c>
      <c r="H24" s="21">
        <f>VLOOKUP($B24,'Sail-yard-rope'!$B$4:$K$159,8)</f>
        <v>169</v>
      </c>
      <c r="I24" s="12">
        <f>VLOOKUP($B24,'Sail-yard-rope'!$B$4:$K$159,9)</f>
        <v>85</v>
      </c>
    </row>
    <row r="25" spans="1:9" s="17" customFormat="1" ht="42.75" x14ac:dyDescent="0.45">
      <c r="A25" s="7"/>
      <c r="B25" s="24">
        <v>8</v>
      </c>
      <c r="C25" s="7" t="str">
        <f>VLOOKUP($B25,'Sail-yard-rope'!$B$4:$K$159,2)</f>
        <v>Jib boom Martingale (single)</v>
      </c>
      <c r="D25" s="7" t="str">
        <f>VLOOKUP($B25,'Sail-yard-rope'!$B$4:$K$159,5)</f>
        <v>Rope loop over jib boom
Eye below gunwale</v>
      </c>
      <c r="E25" s="7" t="str">
        <f>VLOOKUP($B25,'Sail-yard-rope'!$B$4:$K$159,10)</f>
        <v>Petersson has two blocks near hull with the fall lashed around. Marquardt has a single block. Could have two martingale ropes from hull to dolphin striker</v>
      </c>
      <c r="F25" s="12">
        <f>VLOOKUP($B25,'Sail-yard-rope'!$B$4:$K$159,6)</f>
        <v>0</v>
      </c>
      <c r="G25" s="12">
        <f>VLOOKUP($B25,'Sail-yard-rope'!$B$4:$K$159,7)</f>
        <v>0</v>
      </c>
      <c r="H25" s="21" t="str">
        <f>VLOOKUP($B25,'Sail-yard-rope'!$B$4:$K$159,8)</f>
        <v>170;171</v>
      </c>
      <c r="I25" s="12">
        <f>VLOOKUP($B25,'Sail-yard-rope'!$B$4:$K$159,9)</f>
        <v>85</v>
      </c>
    </row>
    <row r="26" spans="1:9" s="17" customFormat="1" ht="42.75" x14ac:dyDescent="0.45">
      <c r="A26" s="7" t="s">
        <v>475</v>
      </c>
      <c r="B26" s="24">
        <v>14</v>
      </c>
      <c r="C26" s="7" t="str">
        <f>VLOOKUP($B26,'Sail-yard-rope'!$B$4:$K$159,2)</f>
        <v>Flying jib sail Downhauler</v>
      </c>
      <c r="D26" s="7" t="str">
        <f>VLOOKUP($B26,'Sail-yard-rope'!$B$4:$K$159,5)</f>
        <v>Peak of flying jib sail
1xS on traveller
Breasthook pinrail</v>
      </c>
      <c r="E26" s="7" t="str">
        <f>VLOOKUP($B26,'Sail-yard-rope'!$B$4:$K$159,10)</f>
        <v>From peak via block on traveller</v>
      </c>
      <c r="F26" s="12">
        <f>VLOOKUP($B26,'Sail-yard-rope'!$B$4:$K$159,6)</f>
        <v>0</v>
      </c>
      <c r="G26" s="12" t="str">
        <f>VLOOKUP($B26,'Sail-yard-rope'!$B$4:$K$159,7)</f>
        <v>236-239</v>
      </c>
      <c r="H26" s="21">
        <f>VLOOKUP($B26,'Sail-yard-rope'!$B$4:$K$159,8)</f>
        <v>0</v>
      </c>
      <c r="I26" s="12">
        <f>VLOOKUP($B26,'Sail-yard-rope'!$B$4:$K$159,9)</f>
        <v>100</v>
      </c>
    </row>
    <row r="27" spans="1:9" s="17" customFormat="1" ht="42.75" x14ac:dyDescent="0.45">
      <c r="A27" s="7"/>
      <c r="B27" s="24">
        <v>15</v>
      </c>
      <c r="C27" s="7" t="str">
        <f>VLOOKUP($B27,'Sail-yard-rope'!$B$4:$K$159,2)</f>
        <v>Traveller Inhauler</v>
      </c>
      <c r="D27" s="7" t="str">
        <f>VLOOKUP($B27,'Sail-yard-rope'!$B$4:$K$159,5)</f>
        <v>Cap on bowsprit
1xS on traveller
Breasthook pinrail?</v>
      </c>
      <c r="E27" s="7" t="str">
        <f>VLOOKUP($B27,'Sail-yard-rope'!$B$4:$K$159,10)</f>
        <v>Block at side of traveller</v>
      </c>
      <c r="F27" s="12" t="str">
        <f>VLOOKUP($B27,'Sail-yard-rope'!$B$4:$K$159,6)</f>
        <v>Alert 115</v>
      </c>
      <c r="G27" s="12" t="str">
        <f>VLOOKUP($B27,'Sail-yard-rope'!$B$4:$K$159,7)</f>
        <v>236-239</v>
      </c>
      <c r="H27" s="21" t="str">
        <f>VLOOKUP($B27,'Sail-yard-rope'!$B$4:$K$159,8)</f>
        <v>170;171</v>
      </c>
      <c r="I27" s="12">
        <f>VLOOKUP($B27,'Sail-yard-rope'!$B$4:$K$159,9)</f>
        <v>0</v>
      </c>
    </row>
    <row r="28" spans="1:9" s="17" customFormat="1" ht="42.75" x14ac:dyDescent="0.45">
      <c r="A28" s="7"/>
      <c r="B28" s="24">
        <v>16</v>
      </c>
      <c r="C28" s="7" t="str">
        <f>VLOOKUP($B28,'Sail-yard-rope'!$B$4:$K$159,2)</f>
        <v>Traveller Outhauler</v>
      </c>
      <c r="D28" s="7" t="str">
        <f>VLOOKUP($B28,'Sail-yard-rope'!$B$4:$K$159,5)</f>
        <v>Traveller to jib boom sheave
1xD tackle 1xS on bowsprit cap
Fall to breasthook pinrail?</v>
      </c>
      <c r="E28" s="7" t="str">
        <f>VLOOKUP($B28,'Sail-yard-rope'!$B$4:$K$159,10)</f>
        <v>Sheave on jib boom, blocks at end of bowsprit cap. Marquardt p170(5)</v>
      </c>
      <c r="F28" s="12" t="str">
        <f>VLOOKUP($B28,'Sail-yard-rope'!$B$4:$K$159,6)</f>
        <v>Alert 115</v>
      </c>
      <c r="G28" s="12" t="str">
        <f>VLOOKUP($B28,'Sail-yard-rope'!$B$4:$K$159,7)</f>
        <v>236-239</v>
      </c>
      <c r="H28" s="21" t="str">
        <f>VLOOKUP($B28,'Sail-yard-rope'!$B$4:$K$159,8)</f>
        <v>170;171</v>
      </c>
      <c r="I28" s="12">
        <f>VLOOKUP($B28,'Sail-yard-rope'!$B$4:$K$159,9)</f>
        <v>0</v>
      </c>
    </row>
    <row r="29" spans="1:9" s="17" customFormat="1" ht="42.75" x14ac:dyDescent="0.45">
      <c r="A29" s="7"/>
      <c r="B29" s="24">
        <v>21</v>
      </c>
      <c r="C29" s="7" t="str">
        <f>VLOOKUP($B29,'Sail-yard-rope'!$B$4:$K$159,2)</f>
        <v>Stay sail (jib) Downhauler</v>
      </c>
      <c r="D29" s="7" t="str">
        <f>VLOOKUP($B29,'Sail-yard-rope'!$B$4:$K$159,5)</f>
        <v>Tied to sail peak
Block tied to stay at cap
Breasthook pinrail</v>
      </c>
      <c r="E29" s="7" t="str">
        <f>VLOOKUP($B29,'Sail-yard-rope'!$B$4:$K$159,10)</f>
        <v>Fore edge of sail held by rings to fore stay</v>
      </c>
      <c r="F29" s="12" t="str">
        <f>VLOOKUP($B29,'Sail-yard-rope'!$B$4:$K$159,6)</f>
        <v>Alert 112</v>
      </c>
      <c r="G29" s="12" t="str">
        <f>VLOOKUP($B29,'Sail-yard-rope'!$B$4:$K$159,7)</f>
        <v>236-239</v>
      </c>
      <c r="H29" s="21">
        <f>VLOOKUP($B29,'Sail-yard-rope'!$B$4:$K$159,8)</f>
        <v>0</v>
      </c>
      <c r="I29" s="12">
        <f>VLOOKUP($B29,'Sail-yard-rope'!$B$4:$K$159,9)</f>
        <v>102</v>
      </c>
    </row>
    <row r="30" spans="1:9" s="17" customFormat="1" ht="42.75" x14ac:dyDescent="0.45">
      <c r="A30" s="7"/>
      <c r="B30" s="24">
        <v>58</v>
      </c>
      <c r="C30" s="7" t="str">
        <f>VLOOKUP($B30,'Sail-yard-rope'!$B$4:$K$159,2)</f>
        <v>Fore topsail Bowlines P</v>
      </c>
      <c r="D30" s="7" t="str">
        <f>VLOOKUP($B30,'Sail-yard-rope'!$B$4:$K$159,5)</f>
        <v>1xS block on bowsprit cap
Breasthook pinrail</v>
      </c>
      <c r="E30" s="7" t="str">
        <f>VLOOKUP($B30,'Sail-yard-rope'!$B$4:$K$159,10)</f>
        <v>Block could be 0.5xD shared with unused course bowline? 
Marquardt says thimble on jib boom end</v>
      </c>
      <c r="F30" s="12">
        <f>VLOOKUP($B30,'Sail-yard-rope'!$B$4:$K$159,6)</f>
        <v>0</v>
      </c>
      <c r="G30" s="12">
        <f>VLOOKUP($B30,'Sail-yard-rope'!$B$4:$K$159,7)</f>
        <v>0</v>
      </c>
      <c r="H30" s="21" t="str">
        <f>VLOOKUP($B30,'Sail-yard-rope'!$B$4:$K$159,8)</f>
        <v>171,2</v>
      </c>
      <c r="I30" s="12" t="str">
        <f>VLOOKUP($B30,'Sail-yard-rope'!$B$4:$K$159,9)</f>
        <v>104;106</v>
      </c>
    </row>
    <row r="31" spans="1:9" s="17" customFormat="1" ht="42.75" x14ac:dyDescent="0.45">
      <c r="A31" s="7"/>
      <c r="B31" s="24">
        <v>59</v>
      </c>
      <c r="C31" s="7" t="str">
        <f>VLOOKUP($B31,'Sail-yard-rope'!$B$4:$K$159,2)</f>
        <v>Fore topsail Bowlines S</v>
      </c>
      <c r="D31" s="7" t="str">
        <f>VLOOKUP($B31,'Sail-yard-rope'!$B$4:$K$159,5)</f>
        <v>1xS block on bowsprit cap
Breasthook pinrail</v>
      </c>
      <c r="E31" s="7" t="str">
        <f>VLOOKUP($B31,'Sail-yard-rope'!$B$4:$K$159,10)</f>
        <v>Block could be 0.5xD shared with unused course bowline? 
Marquardt says thimble on jib boom end</v>
      </c>
      <c r="F31" s="12">
        <f>VLOOKUP($B31,'Sail-yard-rope'!$B$4:$K$159,6)</f>
        <v>0</v>
      </c>
      <c r="G31" s="12">
        <f>VLOOKUP($B31,'Sail-yard-rope'!$B$4:$K$159,7)</f>
        <v>0</v>
      </c>
      <c r="H31" s="21" t="str">
        <f>VLOOKUP($B31,'Sail-yard-rope'!$B$4:$K$159,8)</f>
        <v>171,2</v>
      </c>
      <c r="I31" s="12" t="str">
        <f>VLOOKUP($B31,'Sail-yard-rope'!$B$4:$K$159,9)</f>
        <v>104;106</v>
      </c>
    </row>
    <row r="32" spans="1:9" s="17" customFormat="1" ht="57" x14ac:dyDescent="0.45">
      <c r="A32" s="7" t="s">
        <v>476</v>
      </c>
      <c r="B32" s="24">
        <v>26</v>
      </c>
      <c r="C32" s="7" t="str">
        <f>VLOOKUP($B32,'Sail-yard-rope'!$B$4:$K$159,2)</f>
        <v>Fore mast, (lower) Fore stay</v>
      </c>
      <c r="D32" s="7" t="str">
        <f>VLOOKUP($B32,'Sail-yard-rope'!$B$4:$K$159,5)</f>
        <v>Fore trestle trees
Bowsprit bees P or S?
Cleat on jib? P or S?</v>
      </c>
      <c r="E32" s="7" t="str">
        <f>VLOOKUP($B32,'Sail-yard-rope'!$B$4:$K$159,10)</f>
        <v>From trestle tree via bowsprit bees. Petersson shows eye on bow.
Petrejus has detail about bees and P or S discussion. 
Roach mentions reefed jib but no stay sail</v>
      </c>
      <c r="F32" s="12" t="str">
        <f>VLOOKUP($B32,'Sail-yard-rope'!$B$4:$K$159,6)</f>
        <v>Roach log</v>
      </c>
      <c r="G32" s="12" t="str">
        <f>VLOOKUP($B32,'Sail-yard-rope'!$B$4:$K$159,7)</f>
        <v>164,5
196,7</v>
      </c>
      <c r="H32" s="21" t="str">
        <f>VLOOKUP($B32,'Sail-yard-rope'!$B$4:$K$159,8)</f>
        <v>173;174</v>
      </c>
      <c r="I32" s="12">
        <f>VLOOKUP($B32,'Sail-yard-rope'!$B$4:$K$159,9)</f>
        <v>79</v>
      </c>
    </row>
    <row r="33" spans="1:9" s="17" customFormat="1" ht="57" x14ac:dyDescent="0.45">
      <c r="A33" s="7"/>
      <c r="B33" s="24">
        <v>27</v>
      </c>
      <c r="C33" s="7" t="str">
        <f>VLOOKUP($B33,'Sail-yard-rope'!$B$4:$K$159,2)</f>
        <v>Fore mast, (lower) Fore preventer stay</v>
      </c>
      <c r="D33" s="7" t="str">
        <f>VLOOKUP($B33,'Sail-yard-rope'!$B$4:$K$159,5)</f>
        <v>Fore trestle trees
Bowsprit bees P or S?
Cleat on jib? P or S?</v>
      </c>
      <c r="E33" s="7" t="str">
        <f>VLOOKUP($B33,'Sail-yard-rope'!$B$4:$K$159,10)</f>
        <v>From trestle tree via bowsprit bees. Petersson shows eye on bow.
Petrejus has detail about bees and P or S discussion. 
Roach mentions reefed jib but no stay sail</v>
      </c>
      <c r="F33" s="12" t="str">
        <f>VLOOKUP($B33,'Sail-yard-rope'!$B$4:$K$159,6)</f>
        <v>Roach log</v>
      </c>
      <c r="G33" s="12" t="str">
        <f>VLOOKUP($B33,'Sail-yard-rope'!$B$4:$K$159,7)</f>
        <v>164,5
196,7</v>
      </c>
      <c r="H33" s="21" t="str">
        <f>VLOOKUP($B33,'Sail-yard-rope'!$B$4:$K$159,8)</f>
        <v>173;174</v>
      </c>
      <c r="I33" s="12">
        <f>VLOOKUP($B33,'Sail-yard-rope'!$B$4:$K$159,9)</f>
        <v>79</v>
      </c>
    </row>
    <row r="34" spans="1:9" s="17" customFormat="1" ht="42.75" x14ac:dyDescent="0.45">
      <c r="A34" s="7"/>
      <c r="B34" s="24">
        <v>32</v>
      </c>
      <c r="C34" s="7" t="str">
        <f>VLOOKUP($B34,'Sail-yard-rope'!$B$4:$K$159,2)</f>
        <v>Fore topmast Fore stay</v>
      </c>
      <c r="D34" s="7" t="str">
        <f>VLOOKUP($B34,'Sail-yard-rope'!$B$4:$K$159,5)</f>
        <v>Topmast above topsail sheave 
Sheave on jib boom
Cleat on jib</v>
      </c>
      <c r="E34" s="7" t="str">
        <f>VLOOKUP($B34,'Sail-yard-rope'!$B$4:$K$159,10)</f>
        <v>From above topsail sheave, via sheave on jib boom, to cleat on jib
Petersson also has a preventer stay</v>
      </c>
      <c r="F34" s="12" t="str">
        <f>VLOOKUP($B34,'Sail-yard-rope'!$B$4:$K$159,6)</f>
        <v>Alert 115</v>
      </c>
      <c r="G34" s="12" t="str">
        <f>VLOOKUP($B34,'Sail-yard-rope'!$B$4:$K$159,7)</f>
        <v>236-239</v>
      </c>
      <c r="H34" s="21" t="str">
        <f>VLOOKUP($B34,'Sail-yard-rope'!$B$4:$K$159,8)</f>
        <v>173;174</v>
      </c>
      <c r="I34" s="12" t="str">
        <f>VLOOKUP($B34,'Sail-yard-rope'!$B$4:$K$159,9)</f>
        <v>86,7</v>
      </c>
    </row>
    <row r="35" spans="1:9" s="17" customFormat="1" x14ac:dyDescent="0.45">
      <c r="A35" s="7" t="s">
        <v>477</v>
      </c>
      <c r="B35" s="24">
        <v>138</v>
      </c>
      <c r="C35" s="7" t="str">
        <f>VLOOKUP($B35,'Sail-yard-rope'!$B$4:$K$159,2)</f>
        <v>Anchor rope S</v>
      </c>
      <c r="D35" s="7" t="str">
        <f>VLOOKUP($B35,'Sail-yard-rope'!$B$4:$K$159,5)</f>
        <v>stoppers to eyes on fore bitts</v>
      </c>
      <c r="E35" s="7" t="str">
        <f>VLOOKUP($B35,'Sail-yard-rope'!$B$4:$K$159,10)</f>
        <v>Just fit one to model?</v>
      </c>
      <c r="F35" s="12">
        <f>VLOOKUP($B35,'Sail-yard-rope'!$B$4:$K$159,6)</f>
        <v>0</v>
      </c>
      <c r="G35" s="12">
        <f>VLOOKUP($B35,'Sail-yard-rope'!$B$4:$K$159,7)</f>
        <v>0</v>
      </c>
      <c r="H35" s="21">
        <f>VLOOKUP($B35,'Sail-yard-rope'!$B$4:$K$159,8)</f>
        <v>0</v>
      </c>
      <c r="I35" s="12">
        <f>VLOOKUP($B35,'Sail-yard-rope'!$B$4:$K$159,9)</f>
        <v>0</v>
      </c>
    </row>
    <row r="36" spans="1:9" s="17" customFormat="1" x14ac:dyDescent="0.45">
      <c r="A36" s="7"/>
      <c r="B36" s="24">
        <v>139</v>
      </c>
      <c r="C36" s="7" t="str">
        <f>VLOOKUP($B36,'Sail-yard-rope'!$B$4:$K$159,2)</f>
        <v>Anchor rope P</v>
      </c>
      <c r="D36" s="7" t="str">
        <f>VLOOKUP($B36,'Sail-yard-rope'!$B$4:$K$159,5)</f>
        <v>stoppers to eyes on fore bitts</v>
      </c>
      <c r="E36" s="7" t="str">
        <f>VLOOKUP($B36,'Sail-yard-rope'!$B$4:$K$159,10)</f>
        <v>Just fit one to model?</v>
      </c>
      <c r="F36" s="12">
        <f>VLOOKUP($B36,'Sail-yard-rope'!$B$4:$K$159,6)</f>
        <v>0</v>
      </c>
      <c r="G36" s="12">
        <f>VLOOKUP($B36,'Sail-yard-rope'!$B$4:$K$159,7)</f>
        <v>0</v>
      </c>
      <c r="H36" s="21">
        <f>VLOOKUP($B36,'Sail-yard-rope'!$B$4:$K$159,8)</f>
        <v>0</v>
      </c>
      <c r="I36" s="12">
        <f>VLOOKUP($B36,'Sail-yard-rope'!$B$4:$K$159,9)</f>
        <v>0</v>
      </c>
    </row>
    <row r="37" spans="1:9" s="17" customFormat="1" ht="42.75" x14ac:dyDescent="0.45">
      <c r="A37" s="7" t="s">
        <v>478</v>
      </c>
      <c r="B37" s="24">
        <v>35</v>
      </c>
      <c r="C37" s="7" t="str">
        <f>VLOOKUP($B37,'Sail-yard-rope'!$B$4:$K$159,2)</f>
        <v>Fore topmast Ensign halyard?</v>
      </c>
      <c r="D37" s="7" t="str">
        <f>VLOOKUP($B37,'Sail-yard-rope'!$B$4:$K$159,5)</f>
        <v>Cap of fore topmast
Fore fife rail? Shroud cleat?</v>
      </c>
      <c r="E37" s="7" t="str">
        <f>VLOOKUP($B37,'Sail-yard-rope'!$B$4:$K$159,10)</f>
        <v>Flags</v>
      </c>
      <c r="F37" s="12">
        <f>VLOOKUP($B37,'Sail-yard-rope'!$B$4:$K$159,6)</f>
        <v>0</v>
      </c>
      <c r="G37" s="12">
        <f>VLOOKUP($B37,'Sail-yard-rope'!$B$4:$K$159,7)</f>
        <v>0</v>
      </c>
      <c r="H37" s="21">
        <f>VLOOKUP($B37,'Sail-yard-rope'!$B$4:$K$159,8)</f>
        <v>0</v>
      </c>
      <c r="I37" s="12">
        <f>VLOOKUP($B37,'Sail-yard-rope'!$B$4:$K$159,9)</f>
        <v>0</v>
      </c>
    </row>
    <row r="38" spans="1:9" s="17" customFormat="1" ht="42.75" x14ac:dyDescent="0.45">
      <c r="A38" s="7"/>
      <c r="B38" s="24">
        <v>56</v>
      </c>
      <c r="C38" s="7" t="str">
        <f>VLOOKUP($B38,'Sail-yard-rope'!$B$4:$K$159,2)</f>
        <v>Fore topsail Sheets P</v>
      </c>
      <c r="D38" s="7" t="str">
        <f>VLOOKUP($B38,'Sail-yard-rope'!$B$4:$K$159,5)</f>
        <v>Sheave in spreadyard end
Shared double block on yard
Fore fife rail</v>
      </c>
      <c r="E38" s="7" t="str">
        <f>VLOOKUP($B38,'Sail-yard-rope'!$B$4:$K$159,10)</f>
        <v>1xD on yard, shared P&amp;S. Sheave in yard</v>
      </c>
      <c r="F38" s="12">
        <f>VLOOKUP($B38,'Sail-yard-rope'!$B$4:$K$159,6)</f>
        <v>0</v>
      </c>
      <c r="G38" s="12">
        <f>VLOOKUP($B38,'Sail-yard-rope'!$B$4:$K$159,7)</f>
        <v>0</v>
      </c>
      <c r="H38" s="21">
        <f>VLOOKUP($B38,'Sail-yard-rope'!$B$4:$K$159,8)</f>
        <v>0</v>
      </c>
      <c r="I38" s="12">
        <f>VLOOKUP($B38,'Sail-yard-rope'!$B$4:$K$159,9)</f>
        <v>106</v>
      </c>
    </row>
    <row r="39" spans="1:9" s="17" customFormat="1" ht="42.75" x14ac:dyDescent="0.45">
      <c r="A39" s="7"/>
      <c r="B39" s="24">
        <v>57</v>
      </c>
      <c r="C39" s="7" t="str">
        <f>VLOOKUP($B39,'Sail-yard-rope'!$B$4:$K$159,2)</f>
        <v>Fore topsail Sheets S</v>
      </c>
      <c r="D39" s="7" t="str">
        <f>VLOOKUP($B39,'Sail-yard-rope'!$B$4:$K$159,5)</f>
        <v>Sheave in spreadyard end
Shared double block on yard
Fore fife rail</v>
      </c>
      <c r="E39" s="7" t="str">
        <f>VLOOKUP($B39,'Sail-yard-rope'!$B$4:$K$159,10)</f>
        <v>1xD on yard, shared P&amp;S. Sheave in yard</v>
      </c>
      <c r="F39" s="12">
        <f>VLOOKUP($B39,'Sail-yard-rope'!$B$4:$K$159,6)</f>
        <v>0</v>
      </c>
      <c r="G39" s="12">
        <f>VLOOKUP($B39,'Sail-yard-rope'!$B$4:$K$159,7)</f>
        <v>0</v>
      </c>
      <c r="H39" s="21">
        <f>VLOOKUP($B39,'Sail-yard-rope'!$B$4:$K$159,8)</f>
        <v>0</v>
      </c>
      <c r="I39" s="12">
        <f>VLOOKUP($B39,'Sail-yard-rope'!$B$4:$K$159,9)</f>
        <v>106</v>
      </c>
    </row>
    <row r="40" spans="1:9" s="17" customFormat="1" ht="71.25" x14ac:dyDescent="0.45">
      <c r="A40" s="7"/>
      <c r="B40" s="24">
        <v>79</v>
      </c>
      <c r="C40" s="7" t="str">
        <f>VLOOKUP($B40,'Sail-yard-rope'!$B$4:$K$159,2)</f>
        <v>Fore gaff Brails P</v>
      </c>
      <c r="D40" s="7" t="str">
        <f>VLOOKUP($B40,'Sail-yard-rope'!$B$4:$K$159,5)</f>
        <v>From brail cringles, through 1xS then shared 1xD then down. 
Belayed to fore fife rail? Shroud cleat? Pinrail?</v>
      </c>
      <c r="E40" s="7" t="str">
        <f>VLOOKUP($B40,'Sail-yard-rope'!$B$4:$K$159,10)</f>
        <v>P&amp;S blocks are in pairs on short pendants, tied to gaff yard
Peak brail passes through 1xS and shared 1xD
Throat brail passes through shared 1xD
Marquardt 184 gives one example of belaying points</v>
      </c>
      <c r="F40" s="12">
        <f>VLOOKUP($B40,'Sail-yard-rope'!$B$4:$K$159,6)</f>
        <v>0</v>
      </c>
      <c r="G40" s="12" t="str">
        <f>VLOOKUP($B40,'Sail-yard-rope'!$B$4:$K$159,7)</f>
        <v>218,9</v>
      </c>
      <c r="H40" s="21" t="str">
        <f>VLOOKUP($B40,'Sail-yard-rope'!$B$4:$K$159,8)</f>
        <v>176;184,5</v>
      </c>
      <c r="I40" s="12">
        <f>VLOOKUP($B40,'Sail-yard-rope'!$B$4:$K$159,9)</f>
        <v>0</v>
      </c>
    </row>
    <row r="41" spans="1:9" s="17" customFormat="1" ht="71.25" x14ac:dyDescent="0.45">
      <c r="A41" s="7"/>
      <c r="B41" s="24">
        <v>80</v>
      </c>
      <c r="C41" s="7" t="str">
        <f>VLOOKUP($B41,'Sail-yard-rope'!$B$4:$K$159,2)</f>
        <v>Fore gaff Brails S</v>
      </c>
      <c r="D41" s="7" t="str">
        <f>VLOOKUP($B41,'Sail-yard-rope'!$B$4:$K$159,5)</f>
        <v>From brail cringles, through 1xS then shared 1xD then down. 
Belayed to fore fife rail? Shroud cleat? Pinrail?</v>
      </c>
      <c r="E41" s="7" t="str">
        <f>VLOOKUP($B41,'Sail-yard-rope'!$B$4:$K$159,10)</f>
        <v>P&amp;S blocks are in pairs on short pendants, tied to gaff yard
Peak brail passes through 1xS and shared 1xD
Throat brail passes through shared 1xD
Marquardt 184 gives one example of belaying points</v>
      </c>
      <c r="F41" s="12">
        <f>VLOOKUP($B41,'Sail-yard-rope'!$B$4:$K$159,6)</f>
        <v>0</v>
      </c>
      <c r="G41" s="12" t="str">
        <f>VLOOKUP($B41,'Sail-yard-rope'!$B$4:$K$159,7)</f>
        <v>218,9</v>
      </c>
      <c r="H41" s="21" t="str">
        <f>VLOOKUP($B41,'Sail-yard-rope'!$B$4:$K$159,8)</f>
        <v>176;184,5</v>
      </c>
      <c r="I41" s="12">
        <f>VLOOKUP($B41,'Sail-yard-rope'!$B$4:$K$159,9)</f>
        <v>0</v>
      </c>
    </row>
    <row r="42" spans="1:9" s="17" customFormat="1" ht="42.75" x14ac:dyDescent="0.45">
      <c r="A42" s="7"/>
      <c r="B42" s="24">
        <v>81</v>
      </c>
      <c r="C42" s="7" t="str">
        <f>VLOOKUP($B42,'Sail-yard-rope'!$B$4:$K$159,2)</f>
        <v>Fore gaff yard Downhauler throat</v>
      </c>
      <c r="D42" s="7" t="str">
        <f>VLOOKUP($B42,'Sail-yard-rope'!$B$4:$K$159,5)</f>
        <v>Block hooked under gaff jaws
Block hooked to eye on deck?
Belayed to fore fife rail?</v>
      </c>
      <c r="E42" s="7" t="str">
        <f>VLOOKUP($B42,'Sail-yard-rope'!$B$4:$K$159,10)</f>
        <v>Used for furling and reefing</v>
      </c>
      <c r="F42" s="12" t="str">
        <f>VLOOKUP($B42,'Sail-yard-rope'!$B$4:$K$159,6)</f>
        <v>Lever 44</v>
      </c>
      <c r="G42" s="12">
        <f>VLOOKUP($B42,'Sail-yard-rope'!$B$4:$K$159,7)</f>
        <v>0</v>
      </c>
      <c r="H42" s="21">
        <f>VLOOKUP($B42,'Sail-yard-rope'!$B$4:$K$159,8)</f>
        <v>176</v>
      </c>
      <c r="I42" s="12">
        <f>VLOOKUP($B42,'Sail-yard-rope'!$B$4:$K$159,9)</f>
        <v>0</v>
      </c>
    </row>
    <row r="43" spans="1:9" s="17" customFormat="1" ht="42.75" x14ac:dyDescent="0.45">
      <c r="A43" s="34"/>
      <c r="B43" s="24">
        <v>78</v>
      </c>
      <c r="C43" s="7" t="str">
        <f>VLOOKUP($B43,'Sail-yard-rope'!$B$4:$K$159,2)</f>
        <v>Fore gaff Tack?</v>
      </c>
      <c r="D43" s="7" t="str">
        <f>VLOOKUP($B43,'Sail-yard-rope'!$B$4:$K$159,5)</f>
        <v>Two single blocks hooked between sail and deck? Belayed to fife rail?</v>
      </c>
      <c r="E43" s="7" t="str">
        <f>VLOOKUP($B43,'Sail-yard-rope'!$B$4:$K$159,10)</f>
        <v>Hold down lower corner of sail by mast?
Hooked to sail so can be moved to a reef cringle?
Marquard p185 (1) shows a lashing between two eyes?</v>
      </c>
      <c r="F43" s="12">
        <f>VLOOKUP($B43,'Sail-yard-rope'!$B$4:$K$159,6)</f>
        <v>0</v>
      </c>
      <c r="G43" s="12">
        <f>VLOOKUP($B43,'Sail-yard-rope'!$B$4:$K$159,7)</f>
        <v>0</v>
      </c>
      <c r="H43" s="21" t="str">
        <f>VLOOKUP($B43,'Sail-yard-rope'!$B$4:$K$159,8)</f>
        <v>185 (1)</v>
      </c>
      <c r="I43" s="12">
        <f>VLOOKUP($B43,'Sail-yard-rope'!$B$4:$K$159,9)</f>
        <v>0</v>
      </c>
    </row>
    <row r="44" spans="1:9" s="17" customFormat="1" ht="85.5" x14ac:dyDescent="0.45">
      <c r="A44" s="7" t="s">
        <v>497</v>
      </c>
      <c r="B44" s="24">
        <v>37</v>
      </c>
      <c r="C44" s="7" t="str">
        <f>VLOOKUP($B44,'Sail-yard-rope'!$B$4:$K$159,2)</f>
        <v>Spread yard Yard lifts P</v>
      </c>
      <c r="D44" s="7" t="str">
        <f>VLOOKUP($B44,'Sail-yard-rope'!$B$4:$K$159,5)</f>
        <v>Tied to yard
Block on fore mast cap
Eye on deck for hook block
Cleat or pinrail on foremast</v>
      </c>
      <c r="E44" s="7" t="str">
        <f>VLOOKUP($B44,'Sail-yard-rope'!$B$4:$K$159,10)</f>
        <v>Pickle painting has no sail on this yard
Roach mentions a 'fore sail', probably gaff. 
A spreadyard for the topsail would probably still have yard lifts and braces
Course is complicated in Marquardt, separate yard from the spread yard</v>
      </c>
      <c r="F44" s="12">
        <f>VLOOKUP($B44,'Sail-yard-rope'!$B$4:$K$159,6)</f>
        <v>0</v>
      </c>
      <c r="G44" s="12">
        <f>VLOOKUP($B44,'Sail-yard-rope'!$B$4:$K$159,7)</f>
        <v>0</v>
      </c>
      <c r="H44" s="21" t="str">
        <f>VLOOKUP($B44,'Sail-yard-rope'!$B$4:$K$159,8)</f>
        <v>174;175
182</v>
      </c>
      <c r="I44" s="12">
        <f>VLOOKUP($B44,'Sail-yard-rope'!$B$4:$K$159,9)</f>
        <v>91</v>
      </c>
    </row>
    <row r="45" spans="1:9" s="17" customFormat="1" ht="85.5" x14ac:dyDescent="0.45">
      <c r="A45" s="7"/>
      <c r="B45" s="24">
        <v>38</v>
      </c>
      <c r="C45" s="7" t="str">
        <f>VLOOKUP($B45,'Sail-yard-rope'!$B$4:$K$159,2)</f>
        <v>Spread yard Yard lifts S</v>
      </c>
      <c r="D45" s="7" t="str">
        <f>VLOOKUP($B45,'Sail-yard-rope'!$B$4:$K$159,5)</f>
        <v>Tied to yard
Block on fore mast cap
Eye on deck for hook block
Cleat or pinrail on foremast</v>
      </c>
      <c r="E45" s="7" t="str">
        <f>VLOOKUP($B45,'Sail-yard-rope'!$B$4:$K$159,10)</f>
        <v>Pickle painting has no sail on this yard
Roach mentions a 'fore sail', probably gaff. 
A spreadyard for the topsail would probably still have yard lifts and braces
Course is complicated in Marquardt, separate yard from the spread yard</v>
      </c>
      <c r="F45" s="12">
        <f>VLOOKUP($B45,'Sail-yard-rope'!$B$4:$K$159,6)</f>
        <v>0</v>
      </c>
      <c r="G45" s="12">
        <f>VLOOKUP($B45,'Sail-yard-rope'!$B$4:$K$159,7)</f>
        <v>0</v>
      </c>
      <c r="H45" s="21" t="str">
        <f>VLOOKUP($B45,'Sail-yard-rope'!$B$4:$K$159,8)</f>
        <v>174;175
182</v>
      </c>
      <c r="I45" s="12">
        <f>VLOOKUP($B45,'Sail-yard-rope'!$B$4:$K$159,9)</f>
        <v>91</v>
      </c>
    </row>
    <row r="46" spans="1:9" s="17" customFormat="1" ht="85.5" x14ac:dyDescent="0.45">
      <c r="A46" s="7"/>
      <c r="B46" s="24">
        <v>51</v>
      </c>
      <c r="C46" s="7" t="str">
        <f>VLOOKUP($B46,'Sail-yard-rope'!$B$4:$K$159,2)</f>
        <v>Fore topsail Halyard</v>
      </c>
      <c r="D46" s="7" t="str">
        <f>VLOOKUP($B46,'Sail-yard-rope'!$B$4:$K$159,5)</f>
        <v>Tied to yard, passes over sheave in topmast
Double block on fall, then a single hooked to eye on deck
Fall to mast cleat (via block?)</v>
      </c>
      <c r="E46" s="7" t="str">
        <f>VLOOKUP($B46,'Sail-yard-rope'!$B$4:$K$159,10)</f>
        <v>Marquardt: 1xD block at lower end of halyard then single block
(Petersson: same block arrangement, but eyes and cleat in bulwark)
?Extra block hooked to eye on deck, to lead the fall to mast cleat?</v>
      </c>
      <c r="F46" s="12">
        <f>VLOOKUP($B46,'Sail-yard-rope'!$B$4:$K$159,6)</f>
        <v>0</v>
      </c>
      <c r="G46" s="12">
        <f>VLOOKUP($B46,'Sail-yard-rope'!$B$4:$K$159,7)</f>
        <v>0</v>
      </c>
      <c r="H46" s="21">
        <f>VLOOKUP($B46,'Sail-yard-rope'!$B$4:$K$159,8)</f>
        <v>175</v>
      </c>
      <c r="I46" s="12">
        <f>VLOOKUP($B46,'Sail-yard-rope'!$B$4:$K$159,9)</f>
        <v>90</v>
      </c>
    </row>
    <row r="47" spans="1:9" s="17" customFormat="1" ht="71.25" x14ac:dyDescent="0.45">
      <c r="A47" s="7"/>
      <c r="B47" s="24">
        <v>52</v>
      </c>
      <c r="C47" s="7" t="str">
        <f>VLOOKUP($B47,'Sail-yard-rope'!$B$4:$K$159,2)</f>
        <v>Fore topsail Yard lifts P</v>
      </c>
      <c r="D47" s="7" t="str">
        <f>VLOOKUP($B47,'Sail-yard-rope'!$B$4:$K$159,5)</f>
        <v>Tied to yard
Single block on mast cap
Double block tackle
Single block hooked to deck
Cleat on fore mast</v>
      </c>
      <c r="E47" s="7">
        <f>VLOOKUP($B47,'Sail-yard-rope'!$B$4:$K$159,10)</f>
        <v>0</v>
      </c>
      <c r="F47" s="12">
        <f>VLOOKUP($B47,'Sail-yard-rope'!$B$4:$K$159,6)</f>
        <v>0</v>
      </c>
      <c r="G47" s="12">
        <f>VLOOKUP($B47,'Sail-yard-rope'!$B$4:$K$159,7)</f>
        <v>0</v>
      </c>
      <c r="H47" s="21">
        <f>VLOOKUP($B47,'Sail-yard-rope'!$B$4:$K$159,8)</f>
        <v>175</v>
      </c>
      <c r="I47" s="12">
        <f>VLOOKUP($B47,'Sail-yard-rope'!$B$4:$K$159,9)</f>
        <v>91</v>
      </c>
    </row>
    <row r="48" spans="1:9" s="17" customFormat="1" ht="71.25" x14ac:dyDescent="0.45">
      <c r="A48" s="7"/>
      <c r="B48" s="24">
        <v>53</v>
      </c>
      <c r="C48" s="7" t="str">
        <f>VLOOKUP($B48,'Sail-yard-rope'!$B$4:$K$159,2)</f>
        <v>Fore topsail Yard lifts S</v>
      </c>
      <c r="D48" s="7" t="str">
        <f>VLOOKUP($B48,'Sail-yard-rope'!$B$4:$K$159,5)</f>
        <v>Tied to yard
Single block on mast cap
Double block tackle
Single block hooked to deck
Cleat on fore mast</v>
      </c>
      <c r="E48" s="7">
        <f>VLOOKUP($B48,'Sail-yard-rope'!$B$4:$K$159,10)</f>
        <v>0</v>
      </c>
      <c r="F48" s="12">
        <f>VLOOKUP($B48,'Sail-yard-rope'!$B$4:$K$159,6)</f>
        <v>0</v>
      </c>
      <c r="G48" s="12">
        <f>VLOOKUP($B48,'Sail-yard-rope'!$B$4:$K$159,7)</f>
        <v>0</v>
      </c>
      <c r="H48" s="21">
        <f>VLOOKUP($B48,'Sail-yard-rope'!$B$4:$K$159,8)</f>
        <v>175</v>
      </c>
      <c r="I48" s="12">
        <f>VLOOKUP($B48,'Sail-yard-rope'!$B$4:$K$159,9)</f>
        <v>91</v>
      </c>
    </row>
    <row r="49" spans="1:9" s="17" customFormat="1" ht="28.5" x14ac:dyDescent="0.45">
      <c r="A49" s="7"/>
      <c r="B49" s="24">
        <v>82</v>
      </c>
      <c r="C49" s="7" t="str">
        <f>VLOOKUP($B49,'Sail-yard-rope'!$B$4:$K$159,2)</f>
        <v>Fore gaff Hoops or Lacing to mast</v>
      </c>
      <c r="D49" s="7" t="str">
        <f>VLOOKUP($B49,'Sail-yard-rope'!$B$4:$K$159,5)</f>
        <v>(none)</v>
      </c>
      <c r="E49" s="7" t="str">
        <f>VLOOKUP($B49,'Sail-yard-rope'!$B$4:$K$159,10)</f>
        <v>Hoops likely since gaff can be lowered for reefing. Could be lacing</v>
      </c>
      <c r="F49" s="12" t="str">
        <f>VLOOKUP($B49,'Sail-yard-rope'!$B$4:$K$159,6)</f>
        <v>Chapelle</v>
      </c>
      <c r="G49" s="12">
        <f>VLOOKUP($B49,'Sail-yard-rope'!$B$4:$K$159,7)</f>
        <v>0</v>
      </c>
      <c r="H49" s="21" t="str">
        <f>VLOOKUP($B49,'Sail-yard-rope'!$B$4:$K$159,8)</f>
        <v>lots</v>
      </c>
      <c r="I49" s="12">
        <f>VLOOKUP($B49,'Sail-yard-rope'!$B$4:$K$159,9)</f>
        <v>0</v>
      </c>
    </row>
    <row r="50" spans="1:9" s="17" customFormat="1" ht="85.5" x14ac:dyDescent="0.45">
      <c r="A50" s="7" t="s">
        <v>479</v>
      </c>
      <c r="B50" s="24">
        <v>37</v>
      </c>
      <c r="C50" s="7" t="str">
        <f>VLOOKUP($B50,'Sail-yard-rope'!$B$4:$K$159,2)</f>
        <v>Spread yard Yard lifts P</v>
      </c>
      <c r="D50" s="7" t="str">
        <f>VLOOKUP($B50,'Sail-yard-rope'!$B$4:$K$159,5)</f>
        <v>Tied to yard
Block on fore mast cap
Eye on deck for hook block
Cleat or pinrail on foremast</v>
      </c>
      <c r="E50" s="7" t="str">
        <f>VLOOKUP($B50,'Sail-yard-rope'!$B$4:$K$159,10)</f>
        <v>Pickle painting has no sail on this yard
Roach mentions a 'fore sail', probably gaff. 
A spreadyard for the topsail would probably still have yard lifts and braces
Course is complicated in Marquardt, separate yard from the spread yard</v>
      </c>
      <c r="F50" s="12">
        <f>VLOOKUP($B50,'Sail-yard-rope'!$B$4:$K$159,6)</f>
        <v>0</v>
      </c>
      <c r="G50" s="12">
        <f>VLOOKUP($B50,'Sail-yard-rope'!$B$4:$K$159,7)</f>
        <v>0</v>
      </c>
      <c r="H50" s="21" t="str">
        <f>VLOOKUP($B50,'Sail-yard-rope'!$B$4:$K$159,8)</f>
        <v>174;175
182</v>
      </c>
      <c r="I50" s="12">
        <f>VLOOKUP($B50,'Sail-yard-rope'!$B$4:$K$159,9)</f>
        <v>91</v>
      </c>
    </row>
    <row r="51" spans="1:9" s="17" customFormat="1" ht="85.5" x14ac:dyDescent="0.45">
      <c r="A51" s="7"/>
      <c r="B51" s="24">
        <v>38</v>
      </c>
      <c r="C51" s="7" t="str">
        <f>VLOOKUP($B51,'Sail-yard-rope'!$B$4:$K$159,2)</f>
        <v>Spread yard Yard lifts S</v>
      </c>
      <c r="D51" s="7" t="str">
        <f>VLOOKUP($B51,'Sail-yard-rope'!$B$4:$K$159,5)</f>
        <v>Tied to yard
Block on fore mast cap
Eye on deck for hook block
Cleat or pinrail on foremast</v>
      </c>
      <c r="E51" s="7" t="str">
        <f>VLOOKUP($B51,'Sail-yard-rope'!$B$4:$K$159,10)</f>
        <v>Pickle painting has no sail on this yard
Roach mentions a 'fore sail', probably gaff. 
A spreadyard for the topsail would probably still have yard lifts and braces
Course is complicated in Marquardt, separate yard from the spread yard</v>
      </c>
      <c r="F51" s="12">
        <f>VLOOKUP($B51,'Sail-yard-rope'!$B$4:$K$159,6)</f>
        <v>0</v>
      </c>
      <c r="G51" s="12">
        <f>VLOOKUP($B51,'Sail-yard-rope'!$B$4:$K$159,7)</f>
        <v>0</v>
      </c>
      <c r="H51" s="21" t="str">
        <f>VLOOKUP($B51,'Sail-yard-rope'!$B$4:$K$159,8)</f>
        <v>174;175
182</v>
      </c>
      <c r="I51" s="12">
        <f>VLOOKUP($B51,'Sail-yard-rope'!$B$4:$K$159,9)</f>
        <v>91</v>
      </c>
    </row>
    <row r="52" spans="1:9" s="17" customFormat="1" ht="85.5" x14ac:dyDescent="0.45">
      <c r="A52" s="7"/>
      <c r="B52" s="24">
        <v>51</v>
      </c>
      <c r="C52" s="7" t="str">
        <f>VLOOKUP($B52,'Sail-yard-rope'!$B$4:$K$159,2)</f>
        <v>Fore topsail Halyard</v>
      </c>
      <c r="D52" s="7" t="str">
        <f>VLOOKUP($B52,'Sail-yard-rope'!$B$4:$K$159,5)</f>
        <v>Tied to yard, passes over sheave in topmast
Double block on fall, then a single hooked to eye on deck
Fall to mast cleat (via block?)</v>
      </c>
      <c r="E52" s="7" t="str">
        <f>VLOOKUP($B52,'Sail-yard-rope'!$B$4:$K$159,10)</f>
        <v>Marquardt: 1xD block at lower end of halyard then single block
(Petersson: same block arrangement, but eyes and cleat in bulwark)
?Extra block hooked to eye on deck, to lead the fall to mast cleat?</v>
      </c>
      <c r="F52" s="12">
        <f>VLOOKUP($B52,'Sail-yard-rope'!$B$4:$K$159,6)</f>
        <v>0</v>
      </c>
      <c r="G52" s="12">
        <f>VLOOKUP($B52,'Sail-yard-rope'!$B$4:$K$159,7)</f>
        <v>0</v>
      </c>
      <c r="H52" s="21">
        <f>VLOOKUP($B52,'Sail-yard-rope'!$B$4:$K$159,8)</f>
        <v>175</v>
      </c>
      <c r="I52" s="12">
        <f>VLOOKUP($B52,'Sail-yard-rope'!$B$4:$K$159,9)</f>
        <v>90</v>
      </c>
    </row>
    <row r="53" spans="1:9" s="17" customFormat="1" ht="71.25" x14ac:dyDescent="0.45">
      <c r="A53" s="7"/>
      <c r="B53" s="24">
        <v>52</v>
      </c>
      <c r="C53" s="7" t="str">
        <f>VLOOKUP($B53,'Sail-yard-rope'!$B$4:$K$159,2)</f>
        <v>Fore topsail Yard lifts P</v>
      </c>
      <c r="D53" s="7" t="str">
        <f>VLOOKUP($B53,'Sail-yard-rope'!$B$4:$K$159,5)</f>
        <v>Tied to yard
Single block on mast cap
Double block tackle
Single block hooked to deck
Cleat on fore mast</v>
      </c>
      <c r="E53" s="7">
        <f>VLOOKUP($B53,'Sail-yard-rope'!$B$4:$K$159,10)</f>
        <v>0</v>
      </c>
      <c r="F53" s="12">
        <f>VLOOKUP($B53,'Sail-yard-rope'!$B$4:$K$159,6)</f>
        <v>0</v>
      </c>
      <c r="G53" s="12">
        <f>VLOOKUP($B53,'Sail-yard-rope'!$B$4:$K$159,7)</f>
        <v>0</v>
      </c>
      <c r="H53" s="21">
        <f>VLOOKUP($B53,'Sail-yard-rope'!$B$4:$K$159,8)</f>
        <v>175</v>
      </c>
      <c r="I53" s="12">
        <f>VLOOKUP($B53,'Sail-yard-rope'!$B$4:$K$159,9)</f>
        <v>91</v>
      </c>
    </row>
    <row r="54" spans="1:9" s="17" customFormat="1" ht="71.25" x14ac:dyDescent="0.45">
      <c r="A54" s="7"/>
      <c r="B54" s="24">
        <v>53</v>
      </c>
      <c r="C54" s="7" t="str">
        <f>VLOOKUP($B54,'Sail-yard-rope'!$B$4:$K$159,2)</f>
        <v>Fore topsail Yard lifts S</v>
      </c>
      <c r="D54" s="7" t="str">
        <f>VLOOKUP($B54,'Sail-yard-rope'!$B$4:$K$159,5)</f>
        <v>Tied to yard
Single block on mast cap
Double block tackle
Single block hooked to deck
Cleat on fore mast</v>
      </c>
      <c r="E54" s="7">
        <f>VLOOKUP($B54,'Sail-yard-rope'!$B$4:$K$159,10)</f>
        <v>0</v>
      </c>
      <c r="F54" s="12">
        <f>VLOOKUP($B54,'Sail-yard-rope'!$B$4:$K$159,6)</f>
        <v>0</v>
      </c>
      <c r="G54" s="12">
        <f>VLOOKUP($B54,'Sail-yard-rope'!$B$4:$K$159,7)</f>
        <v>0</v>
      </c>
      <c r="H54" s="21">
        <f>VLOOKUP($B54,'Sail-yard-rope'!$B$4:$K$159,8)</f>
        <v>175</v>
      </c>
      <c r="I54" s="12">
        <f>VLOOKUP($B54,'Sail-yard-rope'!$B$4:$K$159,9)</f>
        <v>91</v>
      </c>
    </row>
    <row r="55" spans="1:9" s="17" customFormat="1" ht="42.75" x14ac:dyDescent="0.45">
      <c r="A55" s="7"/>
      <c r="B55" s="24">
        <v>78</v>
      </c>
      <c r="C55" s="7" t="str">
        <f>VLOOKUP($B55,'Sail-yard-rope'!$B$4:$K$159,2)</f>
        <v>Fore gaff Tack?</v>
      </c>
      <c r="D55" s="7" t="str">
        <f>VLOOKUP($B55,'Sail-yard-rope'!$B$4:$K$159,5)</f>
        <v>Two single blocks hooked between sail and deck? Belayed to fife rail?</v>
      </c>
      <c r="E55" s="7" t="str">
        <f>VLOOKUP($B55,'Sail-yard-rope'!$B$4:$K$159,10)</f>
        <v>Hold down lower corner of sail by mast?
Hooked to sail so can be moved to a reef cringle?
Marquard p185 (1) shows a lashing between two eyes?</v>
      </c>
      <c r="F55" s="12">
        <f>VLOOKUP($B55,'Sail-yard-rope'!$B$4:$K$159,6)</f>
        <v>0</v>
      </c>
      <c r="G55" s="12">
        <f>VLOOKUP($B55,'Sail-yard-rope'!$B$4:$K$159,7)</f>
        <v>0</v>
      </c>
      <c r="H55" s="21" t="str">
        <f>VLOOKUP($B55,'Sail-yard-rope'!$B$4:$K$159,8)</f>
        <v>185 (1)</v>
      </c>
      <c r="I55" s="12">
        <f>VLOOKUP($B55,'Sail-yard-rope'!$B$4:$K$159,9)</f>
        <v>0</v>
      </c>
    </row>
    <row r="56" spans="1:9" s="17" customFormat="1" ht="42.75" x14ac:dyDescent="0.45">
      <c r="A56" s="7"/>
      <c r="B56" s="24">
        <v>81</v>
      </c>
      <c r="C56" s="7" t="str">
        <f>VLOOKUP($B56,'Sail-yard-rope'!$B$4:$K$159,2)</f>
        <v>Fore gaff yard Downhauler throat</v>
      </c>
      <c r="D56" s="7" t="str">
        <f>VLOOKUP($B56,'Sail-yard-rope'!$B$4:$K$159,5)</f>
        <v>Block hooked under gaff jaws
Block hooked to eye on deck?
Belayed to fore fife rail?</v>
      </c>
      <c r="E56" s="7" t="str">
        <f>VLOOKUP($B56,'Sail-yard-rope'!$B$4:$K$159,10)</f>
        <v>Used for furling and reefing</v>
      </c>
      <c r="F56" s="12" t="str">
        <f>VLOOKUP($B56,'Sail-yard-rope'!$B$4:$K$159,6)</f>
        <v>Lever 44</v>
      </c>
      <c r="G56" s="12">
        <f>VLOOKUP($B56,'Sail-yard-rope'!$B$4:$K$159,7)</f>
        <v>0</v>
      </c>
      <c r="H56" s="21">
        <f>VLOOKUP($B56,'Sail-yard-rope'!$B$4:$K$159,8)</f>
        <v>176</v>
      </c>
      <c r="I56" s="12">
        <f>VLOOKUP($B56,'Sail-yard-rope'!$B$4:$K$159,9)</f>
        <v>0</v>
      </c>
    </row>
    <row r="57" spans="1:9" s="17" customFormat="1" ht="57" x14ac:dyDescent="0.45">
      <c r="A57" s="7"/>
      <c r="B57" s="24">
        <v>87</v>
      </c>
      <c r="C57" s="7" t="str">
        <f>VLOOKUP($B57,'Sail-yard-rope'!$B$4:$K$159,2)</f>
        <v>Main mast, lower Fore stays</v>
      </c>
      <c r="D57" s="7" t="str">
        <f>VLOOKUP($B57,'Sail-yard-rope'!$B$4:$K$159,5)</f>
        <v>Blocks hooked to eyes in deck
Top of main mast</v>
      </c>
      <c r="E57" s="7" t="str">
        <f>VLOOKUP($B57,'Sail-yard-rope'!$B$4:$K$159,10)</f>
        <v>Petersson shows two stays from fore bitts, but lee one cannot be slackened
Marquardt p179 (4) gives 'schooner' alternatives, Berbice example (p44)</v>
      </c>
      <c r="F57" s="12">
        <f>VLOOKUP($B57,'Sail-yard-rope'!$B$4:$K$159,6)</f>
        <v>0</v>
      </c>
      <c r="G57" s="12">
        <f>VLOOKUP($B57,'Sail-yard-rope'!$B$4:$K$159,7)</f>
        <v>0</v>
      </c>
      <c r="H57" s="21" t="str">
        <f>VLOOKUP($B57,'Sail-yard-rope'!$B$4:$K$159,8)</f>
        <v>179;42,4</v>
      </c>
      <c r="I57" s="12">
        <f>VLOOKUP($B57,'Sail-yard-rope'!$B$4:$K$159,9)</f>
        <v>80</v>
      </c>
    </row>
    <row r="58" spans="1:9" s="17" customFormat="1" ht="57" x14ac:dyDescent="0.45">
      <c r="A58" s="7" t="s">
        <v>511</v>
      </c>
      <c r="B58" s="24">
        <v>10</v>
      </c>
      <c r="C58" s="7" t="str">
        <f>VLOOKUP($B58,'Sail-yard-rope'!$B$4:$K$159,2)</f>
        <v>Flying jib sail Halyard</v>
      </c>
      <c r="D58" s="7" t="str">
        <f>VLOOKUP($B58,'Sail-yard-rope'!$B$4:$K$159,5)</f>
        <v>1xS at peak of flying jib sail
1xS tied to topmast above topsail sheave
Fore pinrail P</v>
      </c>
      <c r="E58" s="7" t="str">
        <f>VLOOKUP($B58,'Sail-yard-rope'!$B$4:$K$159,10)</f>
        <v>See #32</v>
      </c>
      <c r="F58" s="12">
        <f>VLOOKUP($B58,'Sail-yard-rope'!$B$4:$K$159,6)</f>
        <v>0</v>
      </c>
      <c r="G58" s="12" t="str">
        <f>VLOOKUP($B58,'Sail-yard-rope'!$B$4:$K$159,7)</f>
        <v>236-239</v>
      </c>
      <c r="H58" s="21">
        <f>VLOOKUP($B58,'Sail-yard-rope'!$B$4:$K$159,8)</f>
        <v>0</v>
      </c>
      <c r="I58" s="12">
        <f>VLOOKUP($B58,'Sail-yard-rope'!$B$4:$K$159,9)</f>
        <v>100</v>
      </c>
    </row>
    <row r="59" spans="1:9" s="17" customFormat="1" ht="42.75" x14ac:dyDescent="0.45">
      <c r="A59" s="7"/>
      <c r="B59" s="24">
        <v>17</v>
      </c>
      <c r="C59" s="7" t="str">
        <f>VLOOKUP($B59,'Sail-yard-rope'!$B$4:$K$159,2)</f>
        <v>Stay sail (jib) Halyard</v>
      </c>
      <c r="D59" s="7" t="str">
        <f>VLOOKUP($B59,'Sail-yard-rope'!$B$4:$K$159,5)</f>
        <v>Tackle tied to trestle trees
Fore pinrail P</v>
      </c>
      <c r="E59" s="7" t="str">
        <f>VLOOKUP($B59,'Sail-yard-rope'!$B$4:$K$159,10)</f>
        <v>Block/sheave on fore trestle tree? Petersson shows block tied to forestay
Petrejus (535) has extra blocks for halyard</v>
      </c>
      <c r="F59" s="12">
        <f>VLOOKUP($B59,'Sail-yard-rope'!$B$4:$K$159,6)</f>
        <v>0</v>
      </c>
      <c r="G59" s="12" t="str">
        <f>VLOOKUP($B59,'Sail-yard-rope'!$B$4:$K$159,7)</f>
        <v>236-239</v>
      </c>
      <c r="H59" s="21">
        <f>VLOOKUP($B59,'Sail-yard-rope'!$B$4:$K$159,8)</f>
        <v>0</v>
      </c>
      <c r="I59" s="12" t="str">
        <f>VLOOKUP($B59,'Sail-yard-rope'!$B$4:$K$159,9)</f>
        <v>79;102</v>
      </c>
    </row>
    <row r="60" spans="1:9" s="17" customFormat="1" ht="42.75" x14ac:dyDescent="0.45">
      <c r="A60" s="7"/>
      <c r="B60" s="24">
        <v>18</v>
      </c>
      <c r="C60" s="7" t="str">
        <f>VLOOKUP($B60,'Sail-yard-rope'!$B$4:$K$159,2)</f>
        <v>Stay sail (jib) Sheets P</v>
      </c>
      <c r="D60" s="7" t="str">
        <f>VLOOKUP($B60,'Sail-yard-rope'!$B$4:$K$159,5)</f>
        <v>Eye on channel, block hooked to clew
Fore pinrail / bulwark cleat</v>
      </c>
      <c r="E60" s="7" t="str">
        <f>VLOOKUP($B60,'Sail-yard-rope'!$B$4:$K$159,10)</f>
        <v>Petersson 101 (jibsail) has eye on channel and cleat in bulwark</v>
      </c>
      <c r="F60" s="12">
        <f>VLOOKUP($B60,'Sail-yard-rope'!$B$4:$K$159,6)</f>
        <v>0</v>
      </c>
      <c r="G60" s="12" t="str">
        <f>VLOOKUP($B60,'Sail-yard-rope'!$B$4:$K$159,7)</f>
        <v>236-239</v>
      </c>
      <c r="H60" s="21">
        <f>VLOOKUP($B60,'Sail-yard-rope'!$B$4:$K$159,8)</f>
        <v>0</v>
      </c>
      <c r="I60" s="12">
        <f>VLOOKUP($B60,'Sail-yard-rope'!$B$4:$K$159,9)</f>
        <v>101102</v>
      </c>
    </row>
    <row r="61" spans="1:9" s="17" customFormat="1" ht="57" x14ac:dyDescent="0.45">
      <c r="A61" s="7"/>
      <c r="B61" s="24">
        <v>34</v>
      </c>
      <c r="C61" s="7" t="str">
        <f>VLOOKUP($B61,'Sail-yard-rope'!$B$4:$K$159,2)</f>
        <v>Fore topmast Top rope</v>
      </c>
      <c r="D61" s="7" t="str">
        <f>VLOOKUP($B61,'Sail-yard-rope'!$B$4:$K$159,5)</f>
        <v>Trestle tree
Sheave in topmast
Block on trestle tree
Fore pinrail P</v>
      </c>
      <c r="E61" s="7" t="str">
        <f>VLOOKUP($B61,'Sail-yard-rope'!$B$4:$K$159,10)</f>
        <v>(raises top mast)
Petersson shows an extra block that does not do anything…</v>
      </c>
      <c r="F61" s="12">
        <f>VLOOKUP($B61,'Sail-yard-rope'!$B$4:$K$159,6)</f>
        <v>0</v>
      </c>
      <c r="G61" s="12">
        <f>VLOOKUP($B61,'Sail-yard-rope'!$B$4:$K$159,7)</f>
        <v>0</v>
      </c>
      <c r="H61" s="21">
        <f>VLOOKUP($B61,'Sail-yard-rope'!$B$4:$K$159,8)</f>
        <v>172</v>
      </c>
      <c r="I61" s="12" t="str">
        <f>VLOOKUP($B61,'Sail-yard-rope'!$B$4:$K$159,9)</f>
        <v>78, 70</v>
      </c>
    </row>
    <row r="62" spans="1:9" s="17" customFormat="1" ht="42.75" x14ac:dyDescent="0.45">
      <c r="A62" s="7"/>
      <c r="B62" s="24">
        <v>60</v>
      </c>
      <c r="C62" s="7" t="str">
        <f>VLOOKUP($B62,'Sail-yard-rope'!$B$4:$K$159,2)</f>
        <v>Fore topsail Clew lines P</v>
      </c>
      <c r="D62" s="7" t="str">
        <f>VLOOKUP($B62,'Sail-yard-rope'!$B$4:$K$159,5)</f>
        <v>Block hooked to clew
Block on topsail yard
Fore pinrail P</v>
      </c>
      <c r="E62" s="7" t="str">
        <f>VLOOKUP($B62,'Sail-yard-rope'!$B$4:$K$159,10)</f>
        <v>1xS on yard, 1xS on sail. Fall might interfere with shroud</v>
      </c>
      <c r="F62" s="12">
        <f>VLOOKUP($B62,'Sail-yard-rope'!$B$4:$K$159,6)</f>
        <v>0</v>
      </c>
      <c r="G62" s="12">
        <f>VLOOKUP($B62,'Sail-yard-rope'!$B$4:$K$159,7)</f>
        <v>0</v>
      </c>
      <c r="H62" s="21">
        <f>VLOOKUP($B62,'Sail-yard-rope'!$B$4:$K$159,8)</f>
        <v>0</v>
      </c>
      <c r="I62" s="12">
        <f>VLOOKUP($B62,'Sail-yard-rope'!$B$4:$K$159,9)</f>
        <v>105</v>
      </c>
    </row>
    <row r="63" spans="1:9" s="17" customFormat="1" ht="57" x14ac:dyDescent="0.45">
      <c r="A63" s="7"/>
      <c r="B63" s="24">
        <v>64</v>
      </c>
      <c r="C63" s="7" t="str">
        <f>VLOOKUP($B63,'Sail-yard-rope'!$B$4:$K$159,2)</f>
        <v>Fore topsail Reef tackle P</v>
      </c>
      <c r="D63" s="7" t="str">
        <f>VLOOKUP($B63,'Sail-yard-rope'!$B$4:$K$159,5)</f>
        <v>Tied to yard, block hooked to reef cringle, sheave in yard. 
Block on topmast
Fore pinrail P</v>
      </c>
      <c r="E63" s="7" t="str">
        <f>VLOOKUP($B63,'Sail-yard-rope'!$B$4:$K$159,10)</f>
        <v>Fall guided through single block or sister block on topmast</v>
      </c>
      <c r="F63" s="12">
        <f>VLOOKUP($B63,'Sail-yard-rope'!$B$4:$K$159,6)</f>
        <v>0</v>
      </c>
      <c r="G63" s="12">
        <f>VLOOKUP($B63,'Sail-yard-rope'!$B$4:$K$159,7)</f>
        <v>0</v>
      </c>
      <c r="H63" s="21">
        <f>VLOOKUP($B63,'Sail-yard-rope'!$B$4:$K$159,8)</f>
        <v>0</v>
      </c>
      <c r="I63" s="12">
        <f>VLOOKUP($B63,'Sail-yard-rope'!$B$4:$K$159,9)</f>
        <v>105</v>
      </c>
    </row>
    <row r="64" spans="1:9" s="17" customFormat="1" ht="57" x14ac:dyDescent="0.45">
      <c r="A64" s="7"/>
      <c r="B64" s="24">
        <v>73</v>
      </c>
      <c r="C64" s="7" t="str">
        <f>VLOOKUP($B64,'Sail-yard-rope'!$B$4:$K$159,2)</f>
        <v>Fore gaff Peak halyard</v>
      </c>
      <c r="D64" s="7" t="str">
        <f>VLOOKUP($B64,'Sail-yard-rope'!$B$4:$K$159,5)</f>
        <v>Tied to end of yard, then pair of blocks, one on yard one on trestle trees
Fore pinrail P</v>
      </c>
      <c r="E64" s="7" t="str">
        <f>VLOOKUP($B64,'Sail-yard-rope'!$B$4:$K$159,10)</f>
        <v>Marquardt p176 (3) is same as Petersson
Lever shows 2xS and 1xD for a larger gaff</v>
      </c>
      <c r="F64" s="12" t="str">
        <f>VLOOKUP($B64,'Sail-yard-rope'!$B$4:$K$159,6)</f>
        <v>Lever 43</v>
      </c>
      <c r="G64" s="12" t="str">
        <f>VLOOKUP($B64,'Sail-yard-rope'!$B$4:$K$159,7)</f>
        <v>218,9</v>
      </c>
      <c r="H64" s="21">
        <f>VLOOKUP($B64,'Sail-yard-rope'!$B$4:$K$159,8)</f>
        <v>176</v>
      </c>
      <c r="I64" s="12">
        <f>VLOOKUP($B64,'Sail-yard-rope'!$B$4:$K$159,9)</f>
        <v>94</v>
      </c>
    </row>
    <row r="65" spans="1:9" s="17" customFormat="1" ht="42.75" x14ac:dyDescent="0.45">
      <c r="A65" s="7" t="s">
        <v>512</v>
      </c>
      <c r="B65" s="24">
        <v>19</v>
      </c>
      <c r="C65" s="7" t="str">
        <f>VLOOKUP($B65,'Sail-yard-rope'!$B$4:$K$159,2)</f>
        <v>Stay sail (jib) Sheets S</v>
      </c>
      <c r="D65" s="7" t="str">
        <f>VLOOKUP($B65,'Sail-yard-rope'!$B$4:$K$159,5)</f>
        <v>Eye on channel, block hooked to clew
Fore pinrail / bulwark cleat</v>
      </c>
      <c r="E65" s="7" t="str">
        <f>VLOOKUP($B65,'Sail-yard-rope'!$B$4:$K$159,10)</f>
        <v>Petersson 101 (jibsail) has eye on channel and cleat in bulwark</v>
      </c>
      <c r="F65" s="12">
        <f>VLOOKUP($B65,'Sail-yard-rope'!$B$4:$K$159,6)</f>
        <v>0</v>
      </c>
      <c r="G65" s="12" t="str">
        <f>VLOOKUP($B65,'Sail-yard-rope'!$B$4:$K$159,7)</f>
        <v>236-239</v>
      </c>
      <c r="H65" s="21">
        <f>VLOOKUP($B65,'Sail-yard-rope'!$B$4:$K$159,8)</f>
        <v>0</v>
      </c>
      <c r="I65" s="12">
        <f>VLOOKUP($B65,'Sail-yard-rope'!$B$4:$K$159,9)</f>
        <v>101102</v>
      </c>
    </row>
    <row r="66" spans="1:9" s="17" customFormat="1" ht="42.75" x14ac:dyDescent="0.45">
      <c r="A66" s="7"/>
      <c r="B66" s="24">
        <v>61</v>
      </c>
      <c r="C66" s="7" t="str">
        <f>VLOOKUP($B66,'Sail-yard-rope'!$B$4:$K$159,2)</f>
        <v>Fore topsail Clew lines S</v>
      </c>
      <c r="D66" s="7" t="str">
        <f>VLOOKUP($B66,'Sail-yard-rope'!$B$4:$K$159,5)</f>
        <v>Block hooked to clew
Block on topsail yard
Fore pinrail S</v>
      </c>
      <c r="E66" s="7" t="str">
        <f>VLOOKUP($B66,'Sail-yard-rope'!$B$4:$K$159,10)</f>
        <v>1xS on yard, 1xS on sail. Fall might interfere with shroud</v>
      </c>
      <c r="F66" s="12">
        <f>VLOOKUP($B66,'Sail-yard-rope'!$B$4:$K$159,6)</f>
        <v>0</v>
      </c>
      <c r="G66" s="12">
        <f>VLOOKUP($B66,'Sail-yard-rope'!$B$4:$K$159,7)</f>
        <v>0</v>
      </c>
      <c r="H66" s="21">
        <f>VLOOKUP($B66,'Sail-yard-rope'!$B$4:$K$159,8)</f>
        <v>0</v>
      </c>
      <c r="I66" s="12">
        <f>VLOOKUP($B66,'Sail-yard-rope'!$B$4:$K$159,9)</f>
        <v>105</v>
      </c>
    </row>
    <row r="67" spans="1:9" s="17" customFormat="1" ht="42.75" x14ac:dyDescent="0.45">
      <c r="A67" s="7"/>
      <c r="B67" s="24">
        <v>63</v>
      </c>
      <c r="C67" s="7" t="str">
        <f>VLOOKUP($B67,'Sail-yard-rope'!$B$4:$K$159,2)</f>
        <v>Fore topsail Bunt lines P S pair</v>
      </c>
      <c r="D67" s="7" t="str">
        <f>VLOOKUP($B67,'Sail-yard-rope'!$B$4:$K$159,5)</f>
        <v>Block on topsail yard
Block on topmast
Fore pinrail S</v>
      </c>
      <c r="E67" s="7" t="str">
        <f>VLOOKUP($B67,'Sail-yard-rope'!$B$4:$K$159,10)</f>
        <v>1xS on topmast, 1xS on yard. A single bunt line could have two legs to attach the sail</v>
      </c>
      <c r="F67" s="12">
        <f>VLOOKUP($B67,'Sail-yard-rope'!$B$4:$K$159,6)</f>
        <v>0</v>
      </c>
      <c r="G67" s="12" t="str">
        <f>VLOOKUP($B67,'Sail-yard-rope'!$B$4:$K$159,7)</f>
        <v>234-5</v>
      </c>
      <c r="H67" s="21">
        <f>VLOOKUP($B67,'Sail-yard-rope'!$B$4:$K$159,8)</f>
        <v>0</v>
      </c>
      <c r="I67" s="12">
        <f>VLOOKUP($B67,'Sail-yard-rope'!$B$4:$K$159,9)</f>
        <v>106</v>
      </c>
    </row>
    <row r="68" spans="1:9" s="17" customFormat="1" ht="57" x14ac:dyDescent="0.45">
      <c r="A68" s="7"/>
      <c r="B68" s="24">
        <v>65</v>
      </c>
      <c r="C68" s="7" t="str">
        <f>VLOOKUP($B68,'Sail-yard-rope'!$B$4:$K$159,2)</f>
        <v>Fore topsail Reef tackle S</v>
      </c>
      <c r="D68" s="7" t="str">
        <f>VLOOKUP($B68,'Sail-yard-rope'!$B$4:$K$159,5)</f>
        <v>Tied to yard, block hooked to reef cringle, sheave in yard. 
Block on topmast
Fore pinrail S</v>
      </c>
      <c r="E68" s="7" t="str">
        <f>VLOOKUP($B68,'Sail-yard-rope'!$B$4:$K$159,10)</f>
        <v>Fall guided through single block or sister block on topmast</v>
      </c>
      <c r="F68" s="12">
        <f>VLOOKUP($B68,'Sail-yard-rope'!$B$4:$K$159,6)</f>
        <v>0</v>
      </c>
      <c r="G68" s="12">
        <f>VLOOKUP($B68,'Sail-yard-rope'!$B$4:$K$159,7)</f>
        <v>0</v>
      </c>
      <c r="H68" s="21">
        <f>VLOOKUP($B68,'Sail-yard-rope'!$B$4:$K$159,8)</f>
        <v>0</v>
      </c>
      <c r="I68" s="12">
        <f>VLOOKUP($B68,'Sail-yard-rope'!$B$4:$K$159,9)</f>
        <v>105</v>
      </c>
    </row>
    <row r="69" spans="1:9" s="17" customFormat="1" ht="42.75" x14ac:dyDescent="0.45">
      <c r="A69" s="7"/>
      <c r="B69" s="24">
        <v>68</v>
      </c>
      <c r="C69" s="7" t="str">
        <f>VLOOKUP($B69,'Sail-yard-rope'!$B$4:$K$159,2)</f>
        <v>Top gallant sail Halyard</v>
      </c>
      <c r="D69" s="7" t="str">
        <f>VLOOKUP($B69,'Sail-yard-rope'!$B$4:$K$159,5)</f>
        <v>Tied to yard
Upper sheave in topmast
Fore pinrail S</v>
      </c>
      <c r="E69" s="7">
        <f>VLOOKUP($B69,'Sail-yard-rope'!$B$4:$K$159,10)</f>
        <v>0</v>
      </c>
      <c r="F69" s="12">
        <f>VLOOKUP($B69,'Sail-yard-rope'!$B$4:$K$159,6)</f>
        <v>0</v>
      </c>
      <c r="G69" s="12">
        <f>VLOOKUP($B69,'Sail-yard-rope'!$B$4:$K$159,7)</f>
        <v>0</v>
      </c>
      <c r="H69" s="21">
        <f>VLOOKUP($B69,'Sail-yard-rope'!$B$4:$K$159,8)</f>
        <v>0</v>
      </c>
      <c r="I69" s="12">
        <f>VLOOKUP($B69,'Sail-yard-rope'!$B$4:$K$159,9)</f>
        <v>90</v>
      </c>
    </row>
    <row r="70" spans="1:9" s="17" customFormat="1" ht="42.75" x14ac:dyDescent="0.45">
      <c r="A70" s="7"/>
      <c r="B70" s="24">
        <v>72</v>
      </c>
      <c r="C70" s="7" t="str">
        <f>VLOOKUP($B70,'Sail-yard-rope'!$B$4:$K$159,2)</f>
        <v>Fore gaff Throat halyard</v>
      </c>
      <c r="D70" s="7" t="str">
        <f>VLOOKUP($B70,'Sail-yard-rope'!$B$4:$K$159,5)</f>
        <v>Single block on gaff throat
Double block on trestle trees
Fore pinrail S</v>
      </c>
      <c r="E70" s="7" t="str">
        <f>VLOOKUP($B70,'Sail-yard-rope'!$B$4:$K$159,10)</f>
        <v>Throat and peak belay on opposite sides</v>
      </c>
      <c r="F70" s="12" t="str">
        <f>VLOOKUP($B70,'Sail-yard-rope'!$B$4:$K$159,6)</f>
        <v>Lever 43</v>
      </c>
      <c r="G70" s="12" t="str">
        <f>VLOOKUP($B70,'Sail-yard-rope'!$B$4:$K$159,7)</f>
        <v>218,9</v>
      </c>
      <c r="H70" s="21">
        <f>VLOOKUP($B70,'Sail-yard-rope'!$B$4:$K$159,8)</f>
        <v>176</v>
      </c>
      <c r="I70" s="12">
        <f>VLOOKUP($B70,'Sail-yard-rope'!$B$4:$K$159,9)</f>
        <v>94</v>
      </c>
    </row>
    <row r="71" spans="1:9" s="17" customFormat="1" ht="42.75" x14ac:dyDescent="0.45">
      <c r="A71" s="7" t="s">
        <v>508</v>
      </c>
      <c r="B71" s="24">
        <v>11</v>
      </c>
      <c r="C71" s="7" t="str">
        <f>VLOOKUP($B71,'Sail-yard-rope'!$B$4:$K$159,2)</f>
        <v>Flying jib sail Sheets P</v>
      </c>
      <c r="D71" s="7" t="str">
        <f>VLOOKUP($B71,'Sail-yard-rope'!$B$4:$K$159,5)</f>
        <v>Clew of flying jib sail
Cleat in bulwark</v>
      </c>
      <c r="E71" s="7" t="str">
        <f>VLOOKUP($B71,'Sail-yard-rope'!$B$4:$K$159,10)</f>
        <v>Cleat forward of pinrail</v>
      </c>
      <c r="F71" s="12">
        <f>VLOOKUP($B71,'Sail-yard-rope'!$B$4:$K$159,6)</f>
        <v>0</v>
      </c>
      <c r="G71" s="12" t="str">
        <f>VLOOKUP($B71,'Sail-yard-rope'!$B$4:$K$159,7)</f>
        <v>236-239</v>
      </c>
      <c r="H71" s="21">
        <f>VLOOKUP($B71,'Sail-yard-rope'!$B$4:$K$159,8)</f>
        <v>0</v>
      </c>
      <c r="I71" s="12">
        <f>VLOOKUP($B71,'Sail-yard-rope'!$B$4:$K$159,9)</f>
        <v>100</v>
      </c>
    </row>
    <row r="72" spans="1:9" s="17" customFormat="1" ht="42.75" x14ac:dyDescent="0.45">
      <c r="A72" s="7"/>
      <c r="B72" s="24">
        <v>18</v>
      </c>
      <c r="C72" s="7" t="str">
        <f>VLOOKUP($B72,'Sail-yard-rope'!$B$4:$K$159,2)</f>
        <v>Stay sail (jib) Sheets P</v>
      </c>
      <c r="D72" s="7" t="str">
        <f>VLOOKUP($B72,'Sail-yard-rope'!$B$4:$K$159,5)</f>
        <v>Eye on channel, block hooked to clew
Fore pinrail / bulwark cleat</v>
      </c>
      <c r="E72" s="7" t="str">
        <f>VLOOKUP($B72,'Sail-yard-rope'!$B$4:$K$159,10)</f>
        <v>Petersson 101 (jibsail) has eye on channel and cleat in bulwark</v>
      </c>
      <c r="F72" s="12">
        <f>VLOOKUP($B72,'Sail-yard-rope'!$B$4:$K$159,6)</f>
        <v>0</v>
      </c>
      <c r="G72" s="12" t="str">
        <f>VLOOKUP($B72,'Sail-yard-rope'!$B$4:$K$159,7)</f>
        <v>236-239</v>
      </c>
      <c r="H72" s="21">
        <f>VLOOKUP($B72,'Sail-yard-rope'!$B$4:$K$159,8)</f>
        <v>0</v>
      </c>
      <c r="I72" s="12">
        <f>VLOOKUP($B72,'Sail-yard-rope'!$B$4:$K$159,9)</f>
        <v>101102</v>
      </c>
    </row>
    <row r="73" spans="1:9" s="17" customFormat="1" x14ac:dyDescent="0.45">
      <c r="A73" s="7"/>
      <c r="B73" s="24">
        <v>22</v>
      </c>
      <c r="C73" s="7" t="str">
        <f>VLOOKUP($B73,'Sail-yard-rope'!$B$4:$K$159,2)</f>
        <v>Fore mast Shrouds P</v>
      </c>
      <c r="D73" s="7" t="str">
        <f>VLOOKUP($B73,'Sail-yard-rope'!$B$4:$K$159,5)</f>
        <v>Fore channel, fore mast top</v>
      </c>
      <c r="E73" s="7" t="str">
        <f>VLOOKUP($B73,'Sail-yard-rope'!$B$4:$K$159,10)</f>
        <v>Ratlines fitted. Cable or hawser laid rope?</v>
      </c>
      <c r="F73" s="12" t="str">
        <f>VLOOKUP($B73,'Sail-yard-rope'!$B$4:$K$159,6)</f>
        <v>Alert 105,6</v>
      </c>
      <c r="G73" s="12" t="str">
        <f>VLOOKUP($B73,'Sail-yard-rope'!$B$4:$K$159,7)</f>
        <v>142;183</v>
      </c>
      <c r="H73" s="21" t="str">
        <f>VLOOKUP($B73,'Sail-yard-rope'!$B$4:$K$159,8)</f>
        <v>171;172</v>
      </c>
      <c r="I73" s="12" t="str">
        <f>VLOOKUP($B73,'Sail-yard-rope'!$B$4:$K$159,9)</f>
        <v>74,76</v>
      </c>
    </row>
    <row r="74" spans="1:9" s="17" customFormat="1" ht="42.75" x14ac:dyDescent="0.45">
      <c r="A74" s="7"/>
      <c r="B74" s="24">
        <v>24</v>
      </c>
      <c r="C74" s="7" t="str">
        <f>VLOOKUP($B74,'Sail-yard-rope'!$B$4:$K$159,2)</f>
        <v>Fore mast, lower Mast tackle P</v>
      </c>
      <c r="D74" s="7" t="str">
        <f>VLOOKUP($B74,'Sail-yard-rope'!$B$4:$K$159,5)</f>
        <v>1xS on pendant from trees
1xS 1xD form tackle below
2 eyes on channel, fall lashed</v>
      </c>
      <c r="E74" s="7" t="str">
        <f>VLOOKUP($B74,'Sail-yard-rope'!$B$4:$K$159,10)</f>
        <v>If fitted (Marquardt). The eyes on the channel are between the deadeyes</v>
      </c>
      <c r="F74" s="12">
        <f>VLOOKUP($B74,'Sail-yard-rope'!$B$4:$K$159,6)</f>
        <v>0</v>
      </c>
      <c r="G74" s="12">
        <f>VLOOKUP($B74,'Sail-yard-rope'!$B$4:$K$159,7)</f>
        <v>0</v>
      </c>
      <c r="H74" s="21" t="str">
        <f>VLOOKUP($B74,'Sail-yard-rope'!$B$4:$K$159,8)</f>
        <v>171;172</v>
      </c>
      <c r="I74" s="12" t="str">
        <f>VLOOKUP($B74,'Sail-yard-rope'!$B$4:$K$159,9)</f>
        <v>72,74</v>
      </c>
    </row>
    <row r="75" spans="1:9" s="17" customFormat="1" ht="85.5" x14ac:dyDescent="0.45">
      <c r="A75" s="7"/>
      <c r="B75" s="24">
        <v>28</v>
      </c>
      <c r="C75" s="7" t="str">
        <f>VLOOKUP($B75,'Sail-yard-rope'!$B$4:$K$159,2)</f>
        <v>Fore topmast Shrouds P (futttock shrouds)</v>
      </c>
      <c r="D75" s="7" t="str">
        <f>VLOOKUP($B75,'Sail-yard-rope'!$B$4:$K$159,5)</f>
        <v>Fore topmast to cross trees
Futtock stave
Belay by deadeyes</v>
      </c>
      <c r="E75" s="7" t="str">
        <f>VLOOKUP($B75,'Sail-yard-rope'!$B$4:$K$159,10)</f>
        <v>Marquardt has concise discussion; there is a simpler alternative
Sister block between shrouds for topsail lift and reef tackle falls
?Location of shrouds on topmast, above topsail yard sheave?</v>
      </c>
      <c r="F75" s="12">
        <f>VLOOKUP($B75,'Sail-yard-rope'!$B$4:$K$159,6)</f>
        <v>0</v>
      </c>
      <c r="G75" s="12" t="str">
        <f>VLOOKUP($B75,'Sail-yard-rope'!$B$4:$K$159,7)</f>
        <v>193;199;201</v>
      </c>
      <c r="H75" s="21">
        <f>VLOOKUP($B75,'Sail-yard-rope'!$B$4:$K$159,8)</f>
        <v>172</v>
      </c>
      <c r="I75" s="12" t="str">
        <f>VLOOKUP($B75,'Sail-yard-rope'!$B$4:$K$159,9)</f>
        <v>81,91</v>
      </c>
    </row>
    <row r="76" spans="1:9" s="17" customFormat="1" ht="42.75" x14ac:dyDescent="0.45">
      <c r="A76" s="7"/>
      <c r="B76" s="24">
        <v>30</v>
      </c>
      <c r="C76" s="7" t="str">
        <f>VLOOKUP($B76,'Sail-yard-rope'!$B$4:$K$159,2)</f>
        <v>Fore topmast Backstay P</v>
      </c>
      <c r="D76" s="7" t="str">
        <f>VLOOKUP($B76,'Sail-yard-rope'!$B$4:$K$159,5)</f>
        <v>Topmast above topsail sheave
Tied around deadye</v>
      </c>
      <c r="E76" s="7" t="str">
        <f>VLOOKUP($B76,'Sail-yard-rope'!$B$4:$K$159,10)</f>
        <v>Marquardt p173 (3) has thimble tied to a deadeye chain
Petersson wants small extra deadeye or eye on chains, not on Haddock drawing</v>
      </c>
      <c r="F76" s="12" t="str">
        <f>VLOOKUP($B76,'Sail-yard-rope'!$B$4:$K$159,6)</f>
        <v>ZAZ6116</v>
      </c>
      <c r="G76" s="12">
        <f>VLOOKUP($B76,'Sail-yard-rope'!$B$4:$K$159,7)</f>
        <v>0</v>
      </c>
      <c r="H76" s="21" t="str">
        <f>VLOOKUP($B76,'Sail-yard-rope'!$B$4:$K$159,8)</f>
        <v>172;173</v>
      </c>
      <c r="I76" s="12">
        <f>VLOOKUP($B76,'Sail-yard-rope'!$B$4:$K$159,9)</f>
        <v>83</v>
      </c>
    </row>
    <row r="77" spans="1:9" s="17" customFormat="1" ht="42.75" x14ac:dyDescent="0.45">
      <c r="A77" s="7" t="s">
        <v>507</v>
      </c>
      <c r="B77" s="24">
        <v>12</v>
      </c>
      <c r="C77" s="7" t="str">
        <f>VLOOKUP($B77,'Sail-yard-rope'!$B$4:$K$159,2)</f>
        <v>Flying jib sail Sheets S</v>
      </c>
      <c r="D77" s="7" t="str">
        <f>VLOOKUP($B77,'Sail-yard-rope'!$B$4:$K$159,5)</f>
        <v>Clew of flying jib sail
Cleat in bulwark</v>
      </c>
      <c r="E77" s="7" t="str">
        <f>VLOOKUP($B77,'Sail-yard-rope'!$B$4:$K$159,10)</f>
        <v>Cleat forward of pinrail</v>
      </c>
      <c r="F77" s="12">
        <f>VLOOKUP($B77,'Sail-yard-rope'!$B$4:$K$159,6)</f>
        <v>0</v>
      </c>
      <c r="G77" s="12" t="str">
        <f>VLOOKUP($B77,'Sail-yard-rope'!$B$4:$K$159,7)</f>
        <v>236-239</v>
      </c>
      <c r="H77" s="21">
        <f>VLOOKUP($B77,'Sail-yard-rope'!$B$4:$K$159,8)</f>
        <v>0</v>
      </c>
      <c r="I77" s="12">
        <f>VLOOKUP($B77,'Sail-yard-rope'!$B$4:$K$159,9)</f>
        <v>100</v>
      </c>
    </row>
    <row r="78" spans="1:9" s="17" customFormat="1" ht="42.75" x14ac:dyDescent="0.45">
      <c r="A78" s="7"/>
      <c r="B78" s="24">
        <v>19</v>
      </c>
      <c r="C78" s="7" t="str">
        <f>VLOOKUP($B78,'Sail-yard-rope'!$B$4:$K$159,2)</f>
        <v>Stay sail (jib) Sheets S</v>
      </c>
      <c r="D78" s="7" t="str">
        <f>VLOOKUP($B78,'Sail-yard-rope'!$B$4:$K$159,5)</f>
        <v>Eye on channel, block hooked to clew
Fore pinrail / bulwark cleat</v>
      </c>
      <c r="E78" s="7" t="str">
        <f>VLOOKUP($B78,'Sail-yard-rope'!$B$4:$K$159,10)</f>
        <v>Petersson 101 (jibsail) has eye on channel and cleat in bulwark</v>
      </c>
      <c r="F78" s="12">
        <f>VLOOKUP($B78,'Sail-yard-rope'!$B$4:$K$159,6)</f>
        <v>0</v>
      </c>
      <c r="G78" s="12" t="str">
        <f>VLOOKUP($B78,'Sail-yard-rope'!$B$4:$K$159,7)</f>
        <v>236-239</v>
      </c>
      <c r="H78" s="21">
        <f>VLOOKUP($B78,'Sail-yard-rope'!$B$4:$K$159,8)</f>
        <v>0</v>
      </c>
      <c r="I78" s="12">
        <f>VLOOKUP($B78,'Sail-yard-rope'!$B$4:$K$159,9)</f>
        <v>101102</v>
      </c>
    </row>
    <row r="79" spans="1:9" s="17" customFormat="1" x14ac:dyDescent="0.45">
      <c r="A79" s="7"/>
      <c r="B79" s="24">
        <v>23</v>
      </c>
      <c r="C79" s="7" t="str">
        <f>VLOOKUP($B79,'Sail-yard-rope'!$B$4:$K$159,2)</f>
        <v>Fore mast Shrouds S</v>
      </c>
      <c r="D79" s="7" t="str">
        <f>VLOOKUP($B79,'Sail-yard-rope'!$B$4:$K$159,5)</f>
        <v>Fore channel, fore mast top</v>
      </c>
      <c r="E79" s="7" t="str">
        <f>VLOOKUP($B79,'Sail-yard-rope'!$B$4:$K$159,10)</f>
        <v>Ratlines fitted. Cable or hawser laid rope?</v>
      </c>
      <c r="F79" s="12" t="str">
        <f>VLOOKUP($B79,'Sail-yard-rope'!$B$4:$K$159,6)</f>
        <v>Alert 105,6</v>
      </c>
      <c r="G79" s="12" t="str">
        <f>VLOOKUP($B79,'Sail-yard-rope'!$B$4:$K$159,7)</f>
        <v>142;183</v>
      </c>
      <c r="H79" s="21" t="str">
        <f>VLOOKUP($B79,'Sail-yard-rope'!$B$4:$K$159,8)</f>
        <v>171;172</v>
      </c>
      <c r="I79" s="12" t="str">
        <f>VLOOKUP($B79,'Sail-yard-rope'!$B$4:$K$159,9)</f>
        <v>74,76</v>
      </c>
    </row>
    <row r="80" spans="1:9" s="17" customFormat="1" ht="42.75" x14ac:dyDescent="0.45">
      <c r="A80" s="7"/>
      <c r="B80" s="24">
        <v>25</v>
      </c>
      <c r="C80" s="7" t="str">
        <f>VLOOKUP($B80,'Sail-yard-rope'!$B$4:$K$159,2)</f>
        <v>Fore mast, lower Mast tackle S</v>
      </c>
      <c r="D80" s="7" t="str">
        <f>VLOOKUP($B80,'Sail-yard-rope'!$B$4:$K$159,5)</f>
        <v>1xS on pendant from trees
1xS 1xD form tackle below
2 eyes on channel, fall lashed</v>
      </c>
      <c r="E80" s="7" t="str">
        <f>VLOOKUP($B80,'Sail-yard-rope'!$B$4:$K$159,10)</f>
        <v>If fitted (Marquardt). The eyes on the channel are between the deadeyes</v>
      </c>
      <c r="F80" s="12">
        <f>VLOOKUP($B80,'Sail-yard-rope'!$B$4:$K$159,6)</f>
        <v>0</v>
      </c>
      <c r="G80" s="12">
        <f>VLOOKUP($B80,'Sail-yard-rope'!$B$4:$K$159,7)</f>
        <v>0</v>
      </c>
      <c r="H80" s="21" t="str">
        <f>VLOOKUP($B80,'Sail-yard-rope'!$B$4:$K$159,8)</f>
        <v>171;172</v>
      </c>
      <c r="I80" s="12" t="str">
        <f>VLOOKUP($B80,'Sail-yard-rope'!$B$4:$K$159,9)</f>
        <v>72,74</v>
      </c>
    </row>
    <row r="81" spans="1:9" s="17" customFormat="1" ht="71.25" x14ac:dyDescent="0.45">
      <c r="A81" s="7"/>
      <c r="B81" s="24">
        <v>29</v>
      </c>
      <c r="C81" s="7" t="str">
        <f>VLOOKUP($B81,'Sail-yard-rope'!$B$4:$K$159,2)</f>
        <v>Fore topmast Shrouds S (futtock shrouds)</v>
      </c>
      <c r="D81" s="7" t="str">
        <f>VLOOKUP($B81,'Sail-yard-rope'!$B$4:$K$159,5)</f>
        <v>Fore topmast to cross trees
Futtock stave
Belay by deadeyes</v>
      </c>
      <c r="E81" s="7" t="str">
        <f>VLOOKUP($B81,'Sail-yard-rope'!$B$4:$K$159,10)</f>
        <v>Marquardt has concise discussion
Sister block between shrouds for topsail lift and reef tackle falls
?Location of shrouds on topmast, above topsail yard sheave?</v>
      </c>
      <c r="F81" s="12">
        <f>VLOOKUP($B81,'Sail-yard-rope'!$B$4:$K$159,6)</f>
        <v>0</v>
      </c>
      <c r="G81" s="12" t="str">
        <f>VLOOKUP($B81,'Sail-yard-rope'!$B$4:$K$159,7)</f>
        <v>193;199;201</v>
      </c>
      <c r="H81" s="21">
        <f>VLOOKUP($B81,'Sail-yard-rope'!$B$4:$K$159,8)</f>
        <v>172</v>
      </c>
      <c r="I81" s="12" t="str">
        <f>VLOOKUP($B81,'Sail-yard-rope'!$B$4:$K$159,9)</f>
        <v>81,91</v>
      </c>
    </row>
    <row r="82" spans="1:9" s="17" customFormat="1" ht="42.75" x14ac:dyDescent="0.45">
      <c r="A82" s="7"/>
      <c r="B82" s="24">
        <v>31</v>
      </c>
      <c r="C82" s="7" t="str">
        <f>VLOOKUP($B82,'Sail-yard-rope'!$B$4:$K$159,2)</f>
        <v>Fore topmast Backstay S</v>
      </c>
      <c r="D82" s="7" t="str">
        <f>VLOOKUP($B82,'Sail-yard-rope'!$B$4:$K$159,5)</f>
        <v>Topmast above topsail sheave
Tied around deadye</v>
      </c>
      <c r="E82" s="7" t="str">
        <f>VLOOKUP($B82,'Sail-yard-rope'!$B$4:$K$159,10)</f>
        <v>Marquardt p173 (3) has thimble tied to a deadeye chain
Petersson wants small extra deadeye or eye on chains, not on Haddock drawing</v>
      </c>
      <c r="F82" s="12" t="str">
        <f>VLOOKUP($B82,'Sail-yard-rope'!$B$4:$K$159,6)</f>
        <v>ZAZ6116</v>
      </c>
      <c r="G82" s="12">
        <f>VLOOKUP($B82,'Sail-yard-rope'!$B$4:$K$159,7)</f>
        <v>0</v>
      </c>
      <c r="H82" s="21" t="str">
        <f>VLOOKUP($B82,'Sail-yard-rope'!$B$4:$K$159,8)</f>
        <v>172;173</v>
      </c>
      <c r="I82" s="12">
        <f>VLOOKUP($B82,'Sail-yard-rope'!$B$4:$K$159,9)</f>
        <v>83</v>
      </c>
    </row>
    <row r="83" spans="1:9" s="17" customFormat="1" x14ac:dyDescent="0.45">
      <c r="A83" s="7" t="s">
        <v>480</v>
      </c>
      <c r="B83" s="24">
        <v>140</v>
      </c>
      <c r="C83" s="7" t="str">
        <f>VLOOKUP($B83,'Sail-yard-rope'!$B$4:$K$159,2)</f>
        <v>Cannon breeching P</v>
      </c>
      <c r="D83" s="7" t="str">
        <f>VLOOKUP($B83,'Sail-yard-rope'!$B$4:$K$159,5)</f>
        <v>Eyes in bulwark</v>
      </c>
      <c r="E83" s="7">
        <f>VLOOKUP($B83,'Sail-yard-rope'!$B$4:$K$159,10)</f>
        <v>0</v>
      </c>
      <c r="F83" s="12">
        <f>VLOOKUP($B83,'Sail-yard-rope'!$B$4:$K$159,6)</f>
        <v>0</v>
      </c>
      <c r="G83" s="12">
        <f>VLOOKUP($B83,'Sail-yard-rope'!$B$4:$K$159,7)</f>
        <v>0</v>
      </c>
      <c r="H83" s="21">
        <f>VLOOKUP($B83,'Sail-yard-rope'!$B$4:$K$159,8)</f>
        <v>0</v>
      </c>
      <c r="I83" s="12">
        <f>VLOOKUP($B83,'Sail-yard-rope'!$B$4:$K$159,9)</f>
        <v>0</v>
      </c>
    </row>
    <row r="84" spans="1:9" s="17" customFormat="1" x14ac:dyDescent="0.45">
      <c r="A84" s="7"/>
      <c r="B84" s="24">
        <v>141</v>
      </c>
      <c r="C84" s="7" t="str">
        <f>VLOOKUP($B84,'Sail-yard-rope'!$B$4:$K$159,2)</f>
        <v>Cannon breeching S</v>
      </c>
      <c r="D84" s="7" t="str">
        <f>VLOOKUP($B84,'Sail-yard-rope'!$B$4:$K$159,5)</f>
        <v>Eyes in bulwark</v>
      </c>
      <c r="E84" s="7">
        <f>VLOOKUP($B84,'Sail-yard-rope'!$B$4:$K$159,10)</f>
        <v>0</v>
      </c>
      <c r="F84" s="12">
        <f>VLOOKUP($B84,'Sail-yard-rope'!$B$4:$K$159,6)</f>
        <v>0</v>
      </c>
      <c r="G84" s="12">
        <f>VLOOKUP($B84,'Sail-yard-rope'!$B$4:$K$159,7)</f>
        <v>0</v>
      </c>
      <c r="H84" s="21">
        <f>VLOOKUP($B84,'Sail-yard-rope'!$B$4:$K$159,8)</f>
        <v>0</v>
      </c>
      <c r="I84" s="12">
        <f>VLOOKUP($B84,'Sail-yard-rope'!$B$4:$K$159,9)</f>
        <v>0</v>
      </c>
    </row>
    <row r="85" spans="1:9" s="17" customFormat="1" x14ac:dyDescent="0.45">
      <c r="A85" s="7"/>
      <c r="B85" s="24">
        <v>142</v>
      </c>
      <c r="C85" s="7" t="str">
        <f>VLOOKUP($B85,'Sail-yard-rope'!$B$4:$K$159,2)</f>
        <v>Cannon runout P</v>
      </c>
      <c r="D85" s="7" t="str">
        <f>VLOOKUP($B85,'Sail-yard-rope'!$B$4:$K$159,5)</f>
        <v>Eyes in bulwark</v>
      </c>
      <c r="E85" s="7">
        <f>VLOOKUP($B85,'Sail-yard-rope'!$B$4:$K$159,10)</f>
        <v>0</v>
      </c>
      <c r="F85" s="12">
        <f>VLOOKUP($B85,'Sail-yard-rope'!$B$4:$K$159,6)</f>
        <v>0</v>
      </c>
      <c r="G85" s="12">
        <f>VLOOKUP($B85,'Sail-yard-rope'!$B$4:$K$159,7)</f>
        <v>0</v>
      </c>
      <c r="H85" s="21">
        <f>VLOOKUP($B85,'Sail-yard-rope'!$B$4:$K$159,8)</f>
        <v>0</v>
      </c>
      <c r="I85" s="12">
        <f>VLOOKUP($B85,'Sail-yard-rope'!$B$4:$K$159,9)</f>
        <v>0</v>
      </c>
    </row>
    <row r="86" spans="1:9" s="17" customFormat="1" x14ac:dyDescent="0.45">
      <c r="A86" s="7"/>
      <c r="B86" s="24">
        <v>143</v>
      </c>
      <c r="C86" s="7" t="str">
        <f>VLOOKUP($B86,'Sail-yard-rope'!$B$4:$K$159,2)</f>
        <v>Cannon runout S</v>
      </c>
      <c r="D86" s="7" t="str">
        <f>VLOOKUP($B86,'Sail-yard-rope'!$B$4:$K$159,5)</f>
        <v>Eyes in bulwark</v>
      </c>
      <c r="E86" s="7">
        <f>VLOOKUP($B86,'Sail-yard-rope'!$B$4:$K$159,10)</f>
        <v>0</v>
      </c>
      <c r="F86" s="12">
        <f>VLOOKUP($B86,'Sail-yard-rope'!$B$4:$K$159,6)</f>
        <v>0</v>
      </c>
      <c r="G86" s="12">
        <f>VLOOKUP($B86,'Sail-yard-rope'!$B$4:$K$159,7)</f>
        <v>0</v>
      </c>
      <c r="H86" s="21">
        <f>VLOOKUP($B86,'Sail-yard-rope'!$B$4:$K$159,8)</f>
        <v>0</v>
      </c>
      <c r="I86" s="12">
        <f>VLOOKUP($B86,'Sail-yard-rope'!$B$4:$K$159,9)</f>
        <v>0</v>
      </c>
    </row>
    <row r="87" spans="1:9" s="17" customFormat="1" x14ac:dyDescent="0.45">
      <c r="A87" s="7"/>
      <c r="B87" s="24">
        <v>146</v>
      </c>
      <c r="C87" s="7" t="str">
        <f>VLOOKUP($B87,'Sail-yard-rope'!$B$4:$K$159,2)</f>
        <v>Carronade breeching P</v>
      </c>
      <c r="D87" s="7" t="str">
        <f>VLOOKUP($B87,'Sail-yard-rope'!$B$4:$K$159,5)</f>
        <v>Eyes in bulwark</v>
      </c>
      <c r="E87" s="7">
        <f>VLOOKUP($B87,'Sail-yard-rope'!$B$4:$K$159,10)</f>
        <v>0</v>
      </c>
      <c r="F87" s="12">
        <f>VLOOKUP($B87,'Sail-yard-rope'!$B$4:$K$159,6)</f>
        <v>0</v>
      </c>
      <c r="G87" s="12">
        <f>VLOOKUP($B87,'Sail-yard-rope'!$B$4:$K$159,7)</f>
        <v>0</v>
      </c>
      <c r="H87" s="21">
        <f>VLOOKUP($B87,'Sail-yard-rope'!$B$4:$K$159,8)</f>
        <v>0</v>
      </c>
      <c r="I87" s="12">
        <f>VLOOKUP($B87,'Sail-yard-rope'!$B$4:$K$159,9)</f>
        <v>0</v>
      </c>
    </row>
    <row r="88" spans="1:9" s="17" customFormat="1" x14ac:dyDescent="0.45">
      <c r="A88" s="7"/>
      <c r="B88" s="24">
        <v>147</v>
      </c>
      <c r="C88" s="7" t="str">
        <f>VLOOKUP($B88,'Sail-yard-rope'!$B$4:$K$159,2)</f>
        <v>Carronade breeching S</v>
      </c>
      <c r="D88" s="7" t="str">
        <f>VLOOKUP($B88,'Sail-yard-rope'!$B$4:$K$159,5)</f>
        <v>Eyes in bulwark</v>
      </c>
      <c r="E88" s="7">
        <f>VLOOKUP($B88,'Sail-yard-rope'!$B$4:$K$159,10)</f>
        <v>0</v>
      </c>
      <c r="F88" s="12">
        <f>VLOOKUP($B88,'Sail-yard-rope'!$B$4:$K$159,6)</f>
        <v>0</v>
      </c>
      <c r="G88" s="12">
        <f>VLOOKUP($B88,'Sail-yard-rope'!$B$4:$K$159,7)</f>
        <v>0</v>
      </c>
      <c r="H88" s="21">
        <f>VLOOKUP($B88,'Sail-yard-rope'!$B$4:$K$159,8)</f>
        <v>0</v>
      </c>
      <c r="I88" s="12">
        <f>VLOOKUP($B88,'Sail-yard-rope'!$B$4:$K$159,9)</f>
        <v>0</v>
      </c>
    </row>
    <row r="89" spans="1:9" s="17" customFormat="1" x14ac:dyDescent="0.45">
      <c r="A89" s="7"/>
      <c r="B89" s="24">
        <v>148</v>
      </c>
      <c r="C89" s="7" t="str">
        <f>VLOOKUP($B89,'Sail-yard-rope'!$B$4:$K$159,2)</f>
        <v>Carronade runout P</v>
      </c>
      <c r="D89" s="7" t="str">
        <f>VLOOKUP($B89,'Sail-yard-rope'!$B$4:$K$159,5)</f>
        <v>Eyes in bulwark</v>
      </c>
      <c r="E89" s="7">
        <f>VLOOKUP($B89,'Sail-yard-rope'!$B$4:$K$159,10)</f>
        <v>0</v>
      </c>
      <c r="F89" s="12">
        <f>VLOOKUP($B89,'Sail-yard-rope'!$B$4:$K$159,6)</f>
        <v>0</v>
      </c>
      <c r="G89" s="12">
        <f>VLOOKUP($B89,'Sail-yard-rope'!$B$4:$K$159,7)</f>
        <v>0</v>
      </c>
      <c r="H89" s="21">
        <f>VLOOKUP($B89,'Sail-yard-rope'!$B$4:$K$159,8)</f>
        <v>0</v>
      </c>
      <c r="I89" s="12">
        <f>VLOOKUP($B89,'Sail-yard-rope'!$B$4:$K$159,9)</f>
        <v>0</v>
      </c>
    </row>
    <row r="90" spans="1:9" s="17" customFormat="1" x14ac:dyDescent="0.45">
      <c r="A90" s="7"/>
      <c r="B90" s="24">
        <v>149</v>
      </c>
      <c r="C90" s="7" t="str">
        <f>VLOOKUP($B90,'Sail-yard-rope'!$B$4:$K$159,2)</f>
        <v>Carronade runout S</v>
      </c>
      <c r="D90" s="7" t="str">
        <f>VLOOKUP($B90,'Sail-yard-rope'!$B$4:$K$159,5)</f>
        <v>Eyes in bulwark</v>
      </c>
      <c r="E90" s="7">
        <f>VLOOKUP($B90,'Sail-yard-rope'!$B$4:$K$159,10)</f>
        <v>0</v>
      </c>
      <c r="F90" s="12">
        <f>VLOOKUP($B90,'Sail-yard-rope'!$B$4:$K$159,6)</f>
        <v>0</v>
      </c>
      <c r="G90" s="12">
        <f>VLOOKUP($B90,'Sail-yard-rope'!$B$4:$K$159,7)</f>
        <v>0</v>
      </c>
      <c r="H90" s="21">
        <f>VLOOKUP($B90,'Sail-yard-rope'!$B$4:$K$159,8)</f>
        <v>0</v>
      </c>
      <c r="I90" s="12">
        <f>VLOOKUP($B90,'Sail-yard-rope'!$B$4:$K$159,9)</f>
        <v>0</v>
      </c>
    </row>
    <row r="91" spans="1:9" s="17" customFormat="1" ht="42.75" x14ac:dyDescent="0.45">
      <c r="A91" s="7" t="s">
        <v>509</v>
      </c>
      <c r="B91" s="24">
        <v>17</v>
      </c>
      <c r="C91" s="7" t="str">
        <f>VLOOKUP($B91,'Sail-yard-rope'!$B$4:$K$159,2)</f>
        <v>Stay sail (jib) Halyard</v>
      </c>
      <c r="D91" s="7" t="str">
        <f>VLOOKUP($B91,'Sail-yard-rope'!$B$4:$K$159,5)</f>
        <v>Tackle tied to trestle trees
Fore pinrail P</v>
      </c>
      <c r="E91" s="7" t="str">
        <f>VLOOKUP($B91,'Sail-yard-rope'!$B$4:$K$159,10)</f>
        <v>Block/sheave on fore trestle tree? Petersson shows block tied to forestay
Petrejus (535) has extra blocks for halyard</v>
      </c>
      <c r="F91" s="12">
        <f>VLOOKUP($B91,'Sail-yard-rope'!$B$4:$K$159,6)</f>
        <v>0</v>
      </c>
      <c r="G91" s="12" t="str">
        <f>VLOOKUP($B91,'Sail-yard-rope'!$B$4:$K$159,7)</f>
        <v>236-239</v>
      </c>
      <c r="H91" s="21">
        <f>VLOOKUP($B91,'Sail-yard-rope'!$B$4:$K$159,8)</f>
        <v>0</v>
      </c>
      <c r="I91" s="12" t="str">
        <f>VLOOKUP($B91,'Sail-yard-rope'!$B$4:$K$159,9)</f>
        <v>79;102</v>
      </c>
    </row>
    <row r="92" spans="1:9" s="17" customFormat="1" x14ac:dyDescent="0.45">
      <c r="A92" s="7"/>
      <c r="B92" s="24">
        <v>22</v>
      </c>
      <c r="C92" s="7" t="str">
        <f>VLOOKUP($B92,'Sail-yard-rope'!$B$4:$K$159,2)</f>
        <v>Fore mast Shrouds P</v>
      </c>
      <c r="D92" s="7" t="str">
        <f>VLOOKUP($B92,'Sail-yard-rope'!$B$4:$K$159,5)</f>
        <v>Fore channel, fore mast top</v>
      </c>
      <c r="E92" s="7" t="str">
        <f>VLOOKUP($B92,'Sail-yard-rope'!$B$4:$K$159,10)</f>
        <v>Ratlines fitted. Cable or hawser laid rope?</v>
      </c>
      <c r="F92" s="12" t="str">
        <f>VLOOKUP($B92,'Sail-yard-rope'!$B$4:$K$159,6)</f>
        <v>Alert 105,6</v>
      </c>
      <c r="G92" s="12" t="str">
        <f>VLOOKUP($B92,'Sail-yard-rope'!$B$4:$K$159,7)</f>
        <v>142;183</v>
      </c>
      <c r="H92" s="21" t="str">
        <f>VLOOKUP($B92,'Sail-yard-rope'!$B$4:$K$159,8)</f>
        <v>171;172</v>
      </c>
      <c r="I92" s="12" t="str">
        <f>VLOOKUP($B92,'Sail-yard-rope'!$B$4:$K$159,9)</f>
        <v>74,76</v>
      </c>
    </row>
    <row r="93" spans="1:9" s="17" customFormat="1" x14ac:dyDescent="0.45">
      <c r="A93" s="7"/>
      <c r="B93" s="24">
        <v>23</v>
      </c>
      <c r="C93" s="7" t="str">
        <f>VLOOKUP($B93,'Sail-yard-rope'!$B$4:$K$159,2)</f>
        <v>Fore mast Shrouds S</v>
      </c>
      <c r="D93" s="7" t="str">
        <f>VLOOKUP($B93,'Sail-yard-rope'!$B$4:$K$159,5)</f>
        <v>Fore channel, fore mast top</v>
      </c>
      <c r="E93" s="7" t="str">
        <f>VLOOKUP($B93,'Sail-yard-rope'!$B$4:$K$159,10)</f>
        <v>Ratlines fitted. Cable or hawser laid rope?</v>
      </c>
      <c r="F93" s="12" t="str">
        <f>VLOOKUP($B93,'Sail-yard-rope'!$B$4:$K$159,6)</f>
        <v>Alert 105,6</v>
      </c>
      <c r="G93" s="12" t="str">
        <f>VLOOKUP($B93,'Sail-yard-rope'!$B$4:$K$159,7)</f>
        <v>142;183</v>
      </c>
      <c r="H93" s="21" t="str">
        <f>VLOOKUP($B93,'Sail-yard-rope'!$B$4:$K$159,8)</f>
        <v>171;172</v>
      </c>
      <c r="I93" s="12" t="str">
        <f>VLOOKUP($B93,'Sail-yard-rope'!$B$4:$K$159,9)</f>
        <v>74,76</v>
      </c>
    </row>
    <row r="94" spans="1:9" s="17" customFormat="1" ht="42.75" x14ac:dyDescent="0.45">
      <c r="A94" s="7"/>
      <c r="B94" s="24">
        <v>24</v>
      </c>
      <c r="C94" s="7" t="str">
        <f>VLOOKUP($B94,'Sail-yard-rope'!$B$4:$K$159,2)</f>
        <v>Fore mast, lower Mast tackle P</v>
      </c>
      <c r="D94" s="7" t="str">
        <f>VLOOKUP($B94,'Sail-yard-rope'!$B$4:$K$159,5)</f>
        <v>1xS on pendant from trees
1xS 1xD form tackle below
2 eyes on channel, fall lashed</v>
      </c>
      <c r="E94" s="7" t="str">
        <f>VLOOKUP($B94,'Sail-yard-rope'!$B$4:$K$159,10)</f>
        <v>If fitted (Marquardt). The eyes on the channel are between the deadeyes</v>
      </c>
      <c r="F94" s="12">
        <f>VLOOKUP($B94,'Sail-yard-rope'!$B$4:$K$159,6)</f>
        <v>0</v>
      </c>
      <c r="G94" s="12">
        <f>VLOOKUP($B94,'Sail-yard-rope'!$B$4:$K$159,7)</f>
        <v>0</v>
      </c>
      <c r="H94" s="21" t="str">
        <f>VLOOKUP($B94,'Sail-yard-rope'!$B$4:$K$159,8)</f>
        <v>171;172</v>
      </c>
      <c r="I94" s="12" t="str">
        <f>VLOOKUP($B94,'Sail-yard-rope'!$B$4:$K$159,9)</f>
        <v>72,74</v>
      </c>
    </row>
    <row r="95" spans="1:9" s="17" customFormat="1" ht="42.75" x14ac:dyDescent="0.45">
      <c r="A95" s="7"/>
      <c r="B95" s="24">
        <v>25</v>
      </c>
      <c r="C95" s="7" t="str">
        <f>VLOOKUP($B95,'Sail-yard-rope'!$B$4:$K$159,2)</f>
        <v>Fore mast, lower Mast tackle S</v>
      </c>
      <c r="D95" s="7" t="str">
        <f>VLOOKUP($B95,'Sail-yard-rope'!$B$4:$K$159,5)</f>
        <v>1xS on pendant from trees
1xS 1xD form tackle below
2 eyes on channel, fall lashed</v>
      </c>
      <c r="E95" s="7" t="str">
        <f>VLOOKUP($B95,'Sail-yard-rope'!$B$4:$K$159,10)</f>
        <v>If fitted (Marquardt). The eyes on the channel are between the deadeyes</v>
      </c>
      <c r="F95" s="12">
        <f>VLOOKUP($B95,'Sail-yard-rope'!$B$4:$K$159,6)</f>
        <v>0</v>
      </c>
      <c r="G95" s="12">
        <f>VLOOKUP($B95,'Sail-yard-rope'!$B$4:$K$159,7)</f>
        <v>0</v>
      </c>
      <c r="H95" s="21" t="str">
        <f>VLOOKUP($B95,'Sail-yard-rope'!$B$4:$K$159,8)</f>
        <v>171;172</v>
      </c>
      <c r="I95" s="12" t="str">
        <f>VLOOKUP($B95,'Sail-yard-rope'!$B$4:$K$159,9)</f>
        <v>72,74</v>
      </c>
    </row>
    <row r="96" spans="1:9" s="17" customFormat="1" ht="57" x14ac:dyDescent="0.45">
      <c r="A96" s="7"/>
      <c r="B96" s="24">
        <v>26</v>
      </c>
      <c r="C96" s="7" t="str">
        <f>VLOOKUP($B96,'Sail-yard-rope'!$B$4:$K$159,2)</f>
        <v>Fore mast, (lower) Fore stay</v>
      </c>
      <c r="D96" s="7" t="str">
        <f>VLOOKUP($B96,'Sail-yard-rope'!$B$4:$K$159,5)</f>
        <v>Fore trestle trees
Bowsprit bees P or S?
Cleat on jib? P or S?</v>
      </c>
      <c r="E96" s="7" t="str">
        <f>VLOOKUP($B96,'Sail-yard-rope'!$B$4:$K$159,10)</f>
        <v>From trestle tree via bowsprit bees. Petersson shows eye on bow.
Petrejus has detail about bees and P or S discussion. 
Roach mentions reefed jib but no stay sail</v>
      </c>
      <c r="F96" s="12" t="str">
        <f>VLOOKUP($B96,'Sail-yard-rope'!$B$4:$K$159,6)</f>
        <v>Roach log</v>
      </c>
      <c r="G96" s="12" t="str">
        <f>VLOOKUP($B96,'Sail-yard-rope'!$B$4:$K$159,7)</f>
        <v>164,5
196,7</v>
      </c>
      <c r="H96" s="21" t="str">
        <f>VLOOKUP($B96,'Sail-yard-rope'!$B$4:$K$159,8)</f>
        <v>173;174</v>
      </c>
      <c r="I96" s="12">
        <f>VLOOKUP($B96,'Sail-yard-rope'!$B$4:$K$159,9)</f>
        <v>79</v>
      </c>
    </row>
    <row r="97" spans="1:9" s="17" customFormat="1" ht="57" x14ac:dyDescent="0.45">
      <c r="A97" s="7"/>
      <c r="B97" s="24">
        <v>27</v>
      </c>
      <c r="C97" s="7" t="str">
        <f>VLOOKUP($B97,'Sail-yard-rope'!$B$4:$K$159,2)</f>
        <v>Fore mast, (lower) Fore preventer stay</v>
      </c>
      <c r="D97" s="7" t="str">
        <f>VLOOKUP($B97,'Sail-yard-rope'!$B$4:$K$159,5)</f>
        <v>Fore trestle trees
Bowsprit bees P or S?
Cleat on jib? P or S?</v>
      </c>
      <c r="E97" s="7" t="str">
        <f>VLOOKUP($B97,'Sail-yard-rope'!$B$4:$K$159,10)</f>
        <v>From trestle tree via bowsprit bees. Petersson shows eye on bow.
Petrejus has detail about bees and P or S discussion. 
Roach mentions reefed jib but no stay sail</v>
      </c>
      <c r="F97" s="12" t="str">
        <f>VLOOKUP($B97,'Sail-yard-rope'!$B$4:$K$159,6)</f>
        <v>Roach log</v>
      </c>
      <c r="G97" s="12" t="str">
        <f>VLOOKUP($B97,'Sail-yard-rope'!$B$4:$K$159,7)</f>
        <v>164,5
196,7</v>
      </c>
      <c r="H97" s="21" t="str">
        <f>VLOOKUP($B97,'Sail-yard-rope'!$B$4:$K$159,8)</f>
        <v>173;174</v>
      </c>
      <c r="I97" s="12">
        <f>VLOOKUP($B97,'Sail-yard-rope'!$B$4:$K$159,9)</f>
        <v>79</v>
      </c>
    </row>
    <row r="98" spans="1:9" s="17" customFormat="1" ht="85.5" x14ac:dyDescent="0.45">
      <c r="A98" s="7"/>
      <c r="B98" s="24">
        <v>28</v>
      </c>
      <c r="C98" s="7" t="str">
        <f>VLOOKUP($B98,'Sail-yard-rope'!$B$4:$K$159,2)</f>
        <v>Fore topmast Shrouds P (futttock shrouds)</v>
      </c>
      <c r="D98" s="7" t="str">
        <f>VLOOKUP($B98,'Sail-yard-rope'!$B$4:$K$159,5)</f>
        <v>Fore topmast to cross trees
Futtock stave
Belay by deadeyes</v>
      </c>
      <c r="E98" s="7" t="str">
        <f>VLOOKUP($B98,'Sail-yard-rope'!$B$4:$K$159,10)</f>
        <v>Marquardt has concise discussion; there is a simpler alternative
Sister block between shrouds for topsail lift and reef tackle falls
?Location of shrouds on topmast, above topsail yard sheave?</v>
      </c>
      <c r="F98" s="12">
        <f>VLOOKUP($B98,'Sail-yard-rope'!$B$4:$K$159,6)</f>
        <v>0</v>
      </c>
      <c r="G98" s="12" t="str">
        <f>VLOOKUP($B98,'Sail-yard-rope'!$B$4:$K$159,7)</f>
        <v>193;199;201</v>
      </c>
      <c r="H98" s="21">
        <f>VLOOKUP($B98,'Sail-yard-rope'!$B$4:$K$159,8)</f>
        <v>172</v>
      </c>
      <c r="I98" s="12" t="str">
        <f>VLOOKUP($B98,'Sail-yard-rope'!$B$4:$K$159,9)</f>
        <v>81,91</v>
      </c>
    </row>
    <row r="99" spans="1:9" s="17" customFormat="1" ht="71.25" x14ac:dyDescent="0.45">
      <c r="A99" s="7"/>
      <c r="B99" s="24">
        <v>29</v>
      </c>
      <c r="C99" s="7" t="str">
        <f>VLOOKUP($B99,'Sail-yard-rope'!$B$4:$K$159,2)</f>
        <v>Fore topmast Shrouds S (futtock shrouds)</v>
      </c>
      <c r="D99" s="7" t="str">
        <f>VLOOKUP($B99,'Sail-yard-rope'!$B$4:$K$159,5)</f>
        <v>Fore topmast to cross trees
Futtock stave
Belay by deadeyes</v>
      </c>
      <c r="E99" s="7" t="str">
        <f>VLOOKUP($B99,'Sail-yard-rope'!$B$4:$K$159,10)</f>
        <v>Marquardt has concise discussion
Sister block between shrouds for topsail lift and reef tackle falls
?Location of shrouds on topmast, above topsail yard sheave?</v>
      </c>
      <c r="F99" s="12">
        <f>VLOOKUP($B99,'Sail-yard-rope'!$B$4:$K$159,6)</f>
        <v>0</v>
      </c>
      <c r="G99" s="12" t="str">
        <f>VLOOKUP($B99,'Sail-yard-rope'!$B$4:$K$159,7)</f>
        <v>193;199;201</v>
      </c>
      <c r="H99" s="21">
        <f>VLOOKUP($B99,'Sail-yard-rope'!$B$4:$K$159,8)</f>
        <v>172</v>
      </c>
      <c r="I99" s="12" t="str">
        <f>VLOOKUP($B99,'Sail-yard-rope'!$B$4:$K$159,9)</f>
        <v>81,91</v>
      </c>
    </row>
    <row r="100" spans="1:9" s="17" customFormat="1" ht="57" x14ac:dyDescent="0.45">
      <c r="A100" s="7"/>
      <c r="B100" s="24">
        <v>34</v>
      </c>
      <c r="C100" s="7" t="str">
        <f>VLOOKUP($B100,'Sail-yard-rope'!$B$4:$K$159,2)</f>
        <v>Fore topmast Top rope</v>
      </c>
      <c r="D100" s="7" t="str">
        <f>VLOOKUP($B100,'Sail-yard-rope'!$B$4:$K$159,5)</f>
        <v>Trestle tree
Sheave in topmast
Block on trestle tree
Fore pinrail P</v>
      </c>
      <c r="E100" s="7" t="str">
        <f>VLOOKUP($B100,'Sail-yard-rope'!$B$4:$K$159,10)</f>
        <v>(raises top mast)
Petersson shows an extra block that does not do anything…</v>
      </c>
      <c r="F100" s="12">
        <f>VLOOKUP($B100,'Sail-yard-rope'!$B$4:$K$159,6)</f>
        <v>0</v>
      </c>
      <c r="G100" s="12">
        <f>VLOOKUP($B100,'Sail-yard-rope'!$B$4:$K$159,7)</f>
        <v>0</v>
      </c>
      <c r="H100" s="21">
        <f>VLOOKUP($B100,'Sail-yard-rope'!$B$4:$K$159,8)</f>
        <v>172</v>
      </c>
      <c r="I100" s="12" t="str">
        <f>VLOOKUP($B100,'Sail-yard-rope'!$B$4:$K$159,9)</f>
        <v>78, 70</v>
      </c>
    </row>
    <row r="101" spans="1:9" s="17" customFormat="1" x14ac:dyDescent="0.45">
      <c r="A101" s="7"/>
      <c r="B101" s="24">
        <v>36</v>
      </c>
      <c r="C101" s="7" t="str">
        <f>VLOOKUP($B101,'Sail-yard-rope'!$B$4:$K$159,2)</f>
        <v>Spread yard Sling</v>
      </c>
      <c r="D101" s="7" t="str">
        <f>VLOOKUP($B101,'Sail-yard-rope'!$B$4:$K$159,5)</f>
        <v>Around trestle trees</v>
      </c>
      <c r="E101" s="7" t="str">
        <f>VLOOKUP($B101,'Sail-yard-rope'!$B$4:$K$159,10)</f>
        <v>Sling only, no halyard</v>
      </c>
      <c r="F101" s="12">
        <f>VLOOKUP($B101,'Sail-yard-rope'!$B$4:$K$159,6)</f>
        <v>0</v>
      </c>
      <c r="G101" s="12">
        <f>VLOOKUP($B101,'Sail-yard-rope'!$B$4:$K$159,7)</f>
        <v>0</v>
      </c>
      <c r="H101" s="21">
        <f>VLOOKUP($B101,'Sail-yard-rope'!$B$4:$K$159,8)</f>
        <v>0</v>
      </c>
      <c r="I101" s="12">
        <f>VLOOKUP($B101,'Sail-yard-rope'!$B$4:$K$159,9)</f>
        <v>90</v>
      </c>
    </row>
    <row r="102" spans="1:9" s="17" customFormat="1" ht="85.5" x14ac:dyDescent="0.45">
      <c r="A102" s="7"/>
      <c r="B102" s="24">
        <v>37</v>
      </c>
      <c r="C102" s="7" t="str">
        <f>VLOOKUP($B102,'Sail-yard-rope'!$B$4:$K$159,2)</f>
        <v>Spread yard Yard lifts P</v>
      </c>
      <c r="D102" s="7" t="str">
        <f>VLOOKUP($B102,'Sail-yard-rope'!$B$4:$K$159,5)</f>
        <v>Tied to yard
Block on fore mast cap
Eye on deck for hook block
Cleat or pinrail on foremast</v>
      </c>
      <c r="E102" s="7" t="str">
        <f>VLOOKUP($B102,'Sail-yard-rope'!$B$4:$K$159,10)</f>
        <v>Pickle painting has no sail on this yard
Roach mentions a 'fore sail', probably gaff. 
A spreadyard for the topsail would probably still have yard lifts and braces
Course is complicated in Marquardt, separate yard from the spread yard</v>
      </c>
      <c r="F102" s="12">
        <f>VLOOKUP($B102,'Sail-yard-rope'!$B$4:$K$159,6)</f>
        <v>0</v>
      </c>
      <c r="G102" s="12">
        <f>VLOOKUP($B102,'Sail-yard-rope'!$B$4:$K$159,7)</f>
        <v>0</v>
      </c>
      <c r="H102" s="21" t="str">
        <f>VLOOKUP($B102,'Sail-yard-rope'!$B$4:$K$159,8)</f>
        <v>174;175
182</v>
      </c>
      <c r="I102" s="12">
        <f>VLOOKUP($B102,'Sail-yard-rope'!$B$4:$K$159,9)</f>
        <v>91</v>
      </c>
    </row>
    <row r="103" spans="1:9" s="17" customFormat="1" ht="85.5" x14ac:dyDescent="0.45">
      <c r="A103" s="7"/>
      <c r="B103" s="24">
        <v>38</v>
      </c>
      <c r="C103" s="7" t="str">
        <f>VLOOKUP($B103,'Sail-yard-rope'!$B$4:$K$159,2)</f>
        <v>Spread yard Yard lifts S</v>
      </c>
      <c r="D103" s="7" t="str">
        <f>VLOOKUP($B103,'Sail-yard-rope'!$B$4:$K$159,5)</f>
        <v>Tied to yard
Block on fore mast cap
Eye on deck for hook block
Cleat or pinrail on foremast</v>
      </c>
      <c r="E103" s="7" t="str">
        <f>VLOOKUP($B103,'Sail-yard-rope'!$B$4:$K$159,10)</f>
        <v>Pickle painting has no sail on this yard
Roach mentions a 'fore sail', probably gaff. 
A spreadyard for the topsail would probably still have yard lifts and braces
Course is complicated in Marquardt, separate yard from the spread yard</v>
      </c>
      <c r="F103" s="12">
        <f>VLOOKUP($B103,'Sail-yard-rope'!$B$4:$K$159,6)</f>
        <v>0</v>
      </c>
      <c r="G103" s="12">
        <f>VLOOKUP($B103,'Sail-yard-rope'!$B$4:$K$159,7)</f>
        <v>0</v>
      </c>
      <c r="H103" s="21" t="str">
        <f>VLOOKUP($B103,'Sail-yard-rope'!$B$4:$K$159,8)</f>
        <v>174;175
182</v>
      </c>
      <c r="I103" s="12">
        <f>VLOOKUP($B103,'Sail-yard-rope'!$B$4:$K$159,9)</f>
        <v>91</v>
      </c>
    </row>
    <row r="104" spans="1:9" s="17" customFormat="1" ht="42.75" x14ac:dyDescent="0.45">
      <c r="A104" s="7"/>
      <c r="B104" s="24">
        <v>72</v>
      </c>
      <c r="C104" s="7" t="str">
        <f>VLOOKUP($B104,'Sail-yard-rope'!$B$4:$K$159,2)</f>
        <v>Fore gaff Throat halyard</v>
      </c>
      <c r="D104" s="7" t="str">
        <f>VLOOKUP($B104,'Sail-yard-rope'!$B$4:$K$159,5)</f>
        <v>Single block on gaff throat
Double block on trestle trees
Fore pinrail S</v>
      </c>
      <c r="E104" s="7" t="str">
        <f>VLOOKUP($B104,'Sail-yard-rope'!$B$4:$K$159,10)</f>
        <v>Throat and peak belay on opposite sides</v>
      </c>
      <c r="F104" s="12" t="str">
        <f>VLOOKUP($B104,'Sail-yard-rope'!$B$4:$K$159,6)</f>
        <v>Lever 43</v>
      </c>
      <c r="G104" s="12" t="str">
        <f>VLOOKUP($B104,'Sail-yard-rope'!$B$4:$K$159,7)</f>
        <v>218,9</v>
      </c>
      <c r="H104" s="21">
        <f>VLOOKUP($B104,'Sail-yard-rope'!$B$4:$K$159,8)</f>
        <v>176</v>
      </c>
      <c r="I104" s="12">
        <f>VLOOKUP($B104,'Sail-yard-rope'!$B$4:$K$159,9)</f>
        <v>94</v>
      </c>
    </row>
    <row r="105" spans="1:9" s="17" customFormat="1" ht="57" x14ac:dyDescent="0.45">
      <c r="A105" s="7"/>
      <c r="B105" s="24">
        <v>73</v>
      </c>
      <c r="C105" s="7" t="str">
        <f>VLOOKUP($B105,'Sail-yard-rope'!$B$4:$K$159,2)</f>
        <v>Fore gaff Peak halyard</v>
      </c>
      <c r="D105" s="7" t="str">
        <f>VLOOKUP($B105,'Sail-yard-rope'!$B$4:$K$159,5)</f>
        <v>Tied to end of yard, then pair of blocks, one on yard one on trestle trees
Fore pinrail P</v>
      </c>
      <c r="E105" s="7" t="str">
        <f>VLOOKUP($B105,'Sail-yard-rope'!$B$4:$K$159,10)</f>
        <v>Marquardt p176 (3) is same as Petersson
Lever shows 2xS and 1xD for a larger gaff</v>
      </c>
      <c r="F105" s="12" t="str">
        <f>VLOOKUP($B105,'Sail-yard-rope'!$B$4:$K$159,6)</f>
        <v>Lever 43</v>
      </c>
      <c r="G105" s="12" t="str">
        <f>VLOOKUP($B105,'Sail-yard-rope'!$B$4:$K$159,7)</f>
        <v>218,9</v>
      </c>
      <c r="H105" s="21">
        <f>VLOOKUP($B105,'Sail-yard-rope'!$B$4:$K$159,8)</f>
        <v>176</v>
      </c>
      <c r="I105" s="12">
        <f>VLOOKUP($B105,'Sail-yard-rope'!$B$4:$K$159,9)</f>
        <v>94</v>
      </c>
    </row>
    <row r="106" spans="1:9" s="17" customFormat="1" ht="42.75" x14ac:dyDescent="0.45">
      <c r="A106" s="7"/>
      <c r="B106" s="24">
        <v>92</v>
      </c>
      <c r="C106" s="7" t="str">
        <f>VLOOKUP($B106,'Sail-yard-rope'!$B$4:$K$159,2)</f>
        <v>Main topmast Fore stay</v>
      </c>
      <c r="D106" s="7" t="str">
        <f>VLOOKUP($B106,'Sail-yard-rope'!$B$4:$K$159,5)</f>
        <v>Fore mast cap
Main topmast above yard sheave</v>
      </c>
      <c r="E106" s="7" t="str">
        <f>VLOOKUP($B106,'Sail-yard-rope'!$B$4:$K$159,10)</f>
        <v>Marquardt: drawings for Berbice show lashing between two thimbles
Petersson details do not look right</v>
      </c>
      <c r="F106" s="12">
        <f>VLOOKUP($B106,'Sail-yard-rope'!$B$4:$K$159,6)</f>
        <v>0</v>
      </c>
      <c r="G106" s="12">
        <f>VLOOKUP($B106,'Sail-yard-rope'!$B$4:$K$159,7)</f>
        <v>0</v>
      </c>
      <c r="H106" s="21" t="str">
        <f>VLOOKUP($B106,'Sail-yard-rope'!$B$4:$K$159,8)</f>
        <v>43,44</v>
      </c>
      <c r="I106" s="12">
        <f>VLOOKUP($B106,'Sail-yard-rope'!$B$4:$K$159,9)</f>
        <v>88</v>
      </c>
    </row>
    <row r="107" spans="1:9" s="17" customFormat="1" x14ac:dyDescent="0.45">
      <c r="A107" s="7" t="s">
        <v>481</v>
      </c>
      <c r="B107" s="24">
        <v>36</v>
      </c>
      <c r="C107" s="7" t="str">
        <f>VLOOKUP($B107,'Sail-yard-rope'!$B$4:$K$159,2)</f>
        <v>Spread yard Sling</v>
      </c>
      <c r="D107" s="7" t="str">
        <f>VLOOKUP($B107,'Sail-yard-rope'!$B$4:$K$159,5)</f>
        <v>Around trestle trees</v>
      </c>
      <c r="E107" s="7" t="str">
        <f>VLOOKUP($B107,'Sail-yard-rope'!$B$4:$K$159,10)</f>
        <v>Sling only, no halyard</v>
      </c>
      <c r="F107" s="12">
        <f>VLOOKUP($B107,'Sail-yard-rope'!$B$4:$K$159,6)</f>
        <v>0</v>
      </c>
      <c r="G107" s="12">
        <f>VLOOKUP($B107,'Sail-yard-rope'!$B$4:$K$159,7)</f>
        <v>0</v>
      </c>
      <c r="H107" s="21">
        <f>VLOOKUP($B107,'Sail-yard-rope'!$B$4:$K$159,8)</f>
        <v>0</v>
      </c>
      <c r="I107" s="12">
        <f>VLOOKUP($B107,'Sail-yard-rope'!$B$4:$K$159,9)</f>
        <v>90</v>
      </c>
    </row>
    <row r="108" spans="1:9" s="17" customFormat="1" ht="85.5" x14ac:dyDescent="0.45">
      <c r="A108" s="34"/>
      <c r="B108" s="24">
        <v>37</v>
      </c>
      <c r="C108" s="7" t="str">
        <f>VLOOKUP($B108,'Sail-yard-rope'!$B$4:$K$159,2)</f>
        <v>Spread yard Yard lifts P</v>
      </c>
      <c r="D108" s="7" t="str">
        <f>VLOOKUP($B108,'Sail-yard-rope'!$B$4:$K$159,5)</f>
        <v>Tied to yard
Block on fore mast cap
Eye on deck for hook block
Cleat or pinrail on foremast</v>
      </c>
      <c r="E108" s="7" t="str">
        <f>VLOOKUP($B108,'Sail-yard-rope'!$B$4:$K$159,10)</f>
        <v>Pickle painting has no sail on this yard
Roach mentions a 'fore sail', probably gaff. 
A spreadyard for the topsail would probably still have yard lifts and braces
Course is complicated in Marquardt, separate yard from the spread yard</v>
      </c>
      <c r="F108" s="12">
        <f>VLOOKUP($B108,'Sail-yard-rope'!$B$4:$K$159,6)</f>
        <v>0</v>
      </c>
      <c r="G108" s="12">
        <f>VLOOKUP($B108,'Sail-yard-rope'!$B$4:$K$159,7)</f>
        <v>0</v>
      </c>
      <c r="H108" s="21" t="str">
        <f>VLOOKUP($B108,'Sail-yard-rope'!$B$4:$K$159,8)</f>
        <v>174;175
182</v>
      </c>
      <c r="I108" s="12">
        <f>VLOOKUP($B108,'Sail-yard-rope'!$B$4:$K$159,9)</f>
        <v>91</v>
      </c>
    </row>
    <row r="109" spans="1:9" s="17" customFormat="1" ht="85.5" x14ac:dyDescent="0.45">
      <c r="A109" s="7"/>
      <c r="B109" s="24">
        <v>38</v>
      </c>
      <c r="C109" s="7" t="str">
        <f>VLOOKUP($B109,'Sail-yard-rope'!$B$4:$K$159,2)</f>
        <v>Spread yard Yard lifts S</v>
      </c>
      <c r="D109" s="7" t="str">
        <f>VLOOKUP($B109,'Sail-yard-rope'!$B$4:$K$159,5)</f>
        <v>Tied to yard
Block on fore mast cap
Eye on deck for hook block
Cleat or pinrail on foremast</v>
      </c>
      <c r="E109" s="7" t="str">
        <f>VLOOKUP($B109,'Sail-yard-rope'!$B$4:$K$159,10)</f>
        <v>Pickle painting has no sail on this yard
Roach mentions a 'fore sail', probably gaff. 
A spreadyard for the topsail would probably still have yard lifts and braces
Course is complicated in Marquardt, separate yard from the spread yard</v>
      </c>
      <c r="F109" s="12">
        <f>VLOOKUP($B109,'Sail-yard-rope'!$B$4:$K$159,6)</f>
        <v>0</v>
      </c>
      <c r="G109" s="12">
        <f>VLOOKUP($B109,'Sail-yard-rope'!$B$4:$K$159,7)</f>
        <v>0</v>
      </c>
      <c r="H109" s="21" t="str">
        <f>VLOOKUP($B109,'Sail-yard-rope'!$B$4:$K$159,8)</f>
        <v>174;175
182</v>
      </c>
      <c r="I109" s="12">
        <f>VLOOKUP($B109,'Sail-yard-rope'!$B$4:$K$159,9)</f>
        <v>91</v>
      </c>
    </row>
    <row r="110" spans="1:9" s="17" customFormat="1" ht="57" x14ac:dyDescent="0.45">
      <c r="A110" s="7"/>
      <c r="B110" s="24">
        <v>39</v>
      </c>
      <c r="C110" s="7" t="str">
        <f>VLOOKUP($B110,'Sail-yard-rope'!$B$4:$K$159,2)</f>
        <v>Spread yard Braces P</v>
      </c>
      <c r="D110" s="7" t="str">
        <f>VLOOKUP($B110,'Sail-yard-rope'!$B$4:$K$159,5)</f>
        <v>Main fife rail, around post
Eye on deck for block
Shared block at main trestle tree. Tie to spread yard</v>
      </c>
      <c r="E110" s="7" t="str">
        <f>VLOOKUP($B110,'Sail-yard-rope'!$B$4:$K$159,10)</f>
        <v>Via main mast. D block shared with topsail brace</v>
      </c>
      <c r="F110" s="12">
        <f>VLOOKUP($B110,'Sail-yard-rope'!$B$4:$K$159,6)</f>
        <v>0</v>
      </c>
      <c r="G110" s="12">
        <f>VLOOKUP($B110,'Sail-yard-rope'!$B$4:$K$159,7)</f>
        <v>0</v>
      </c>
      <c r="H110" s="21">
        <f>VLOOKUP($B110,'Sail-yard-rope'!$B$4:$K$159,8)</f>
        <v>0</v>
      </c>
      <c r="I110" s="12" t="str">
        <f>VLOOKUP($B110,'Sail-yard-rope'!$B$4:$K$159,9)</f>
        <v>92, 93</v>
      </c>
    </row>
    <row r="111" spans="1:9" s="17" customFormat="1" ht="57" x14ac:dyDescent="0.45">
      <c r="A111" s="7"/>
      <c r="B111" s="24">
        <v>40</v>
      </c>
      <c r="C111" s="7" t="str">
        <f>VLOOKUP($B111,'Sail-yard-rope'!$B$4:$K$159,2)</f>
        <v>Spread yard Braces S</v>
      </c>
      <c r="D111" s="7" t="str">
        <f>VLOOKUP($B111,'Sail-yard-rope'!$B$4:$K$159,5)</f>
        <v>Main fife rail, around post
Eye on deck for block
Shared block at main trestle tree. Tie to spread yard</v>
      </c>
      <c r="E111" s="7" t="str">
        <f>VLOOKUP($B111,'Sail-yard-rope'!$B$4:$K$159,10)</f>
        <v>Via main mast. D block shared with topsail brace</v>
      </c>
      <c r="F111" s="12">
        <f>VLOOKUP($B111,'Sail-yard-rope'!$B$4:$K$159,6)</f>
        <v>0</v>
      </c>
      <c r="G111" s="12">
        <f>VLOOKUP($B111,'Sail-yard-rope'!$B$4:$K$159,7)</f>
        <v>0</v>
      </c>
      <c r="H111" s="21">
        <f>VLOOKUP($B111,'Sail-yard-rope'!$B$4:$K$159,8)</f>
        <v>0</v>
      </c>
      <c r="I111" s="12" t="str">
        <f>VLOOKUP($B111,'Sail-yard-rope'!$B$4:$K$159,9)</f>
        <v>92, 93</v>
      </c>
    </row>
    <row r="112" spans="1:9" s="17" customFormat="1" ht="28.5" x14ac:dyDescent="0.45">
      <c r="A112" s="7"/>
      <c r="B112" s="24">
        <v>41</v>
      </c>
      <c r="C112" s="7" t="str">
        <f>VLOOKUP($B112,'Sail-yard-rope'!$B$4:$K$159,2)</f>
        <v>Spread yard Halyards for course</v>
      </c>
      <c r="D112" s="7" t="str">
        <f>VLOOKUP($B112,'Sail-yard-rope'!$B$4:$K$159,5)</f>
        <v>(Ropes fitted when needed)</v>
      </c>
      <c r="E112" s="7" t="str">
        <f>VLOOKUP($B112,'Sail-yard-rope'!$B$4:$K$159,10)</f>
        <v>Blocks only. Yard for course is hauled up when needed</v>
      </c>
      <c r="F112" s="12">
        <f>VLOOKUP($B112,'Sail-yard-rope'!$B$4:$K$159,6)</f>
        <v>0</v>
      </c>
      <c r="G112" s="12">
        <f>VLOOKUP($B112,'Sail-yard-rope'!$B$4:$K$159,7)</f>
        <v>0</v>
      </c>
      <c r="H112" s="21" t="str">
        <f>VLOOKUP($B112,'Sail-yard-rope'!$B$4:$K$159,8)</f>
        <v>182;183</v>
      </c>
      <c r="I112" s="12">
        <f>VLOOKUP($B112,'Sail-yard-rope'!$B$4:$K$159,9)</f>
        <v>0</v>
      </c>
    </row>
    <row r="113" spans="1:9" s="17" customFormat="1" x14ac:dyDescent="0.45">
      <c r="A113" s="7"/>
      <c r="B113" s="24">
        <v>42</v>
      </c>
      <c r="C113" s="7" t="str">
        <f>VLOOKUP($B113,'Sail-yard-rope'!$B$4:$K$159,2)</f>
        <v>Spread yard Horse</v>
      </c>
      <c r="D113" s="7" t="str">
        <f>VLOOKUP($B113,'Sail-yard-rope'!$B$4:$K$159,5)</f>
        <v>Tied to yard</v>
      </c>
      <c r="E113" s="7" t="str">
        <f>VLOOKUP($B113,'Sail-yard-rope'!$B$4:$K$159,10)</f>
        <v>Stand on when setting stun sails or yard for course</v>
      </c>
      <c r="F113" s="12" t="str">
        <f>VLOOKUP($B113,'Sail-yard-rope'!$B$4:$K$159,6)</f>
        <v>Lever</v>
      </c>
      <c r="G113" s="12" t="str">
        <f>VLOOKUP($B113,'Sail-yard-rope'!$B$4:$K$159,7)</f>
        <v>203,4 210,12</v>
      </c>
      <c r="H113" s="21">
        <f>VLOOKUP($B113,'Sail-yard-rope'!$B$4:$K$159,8)</f>
        <v>175</v>
      </c>
      <c r="I113" s="12">
        <f>VLOOKUP($B113,'Sail-yard-rope'!$B$4:$K$159,9)</f>
        <v>89</v>
      </c>
    </row>
    <row r="114" spans="1:9" s="17" customFormat="1" ht="42.75" x14ac:dyDescent="0.45">
      <c r="A114" s="7"/>
      <c r="B114" s="24">
        <v>56</v>
      </c>
      <c r="C114" s="7" t="str">
        <f>VLOOKUP($B114,'Sail-yard-rope'!$B$4:$K$159,2)</f>
        <v>Fore topsail Sheets P</v>
      </c>
      <c r="D114" s="7" t="str">
        <f>VLOOKUP($B114,'Sail-yard-rope'!$B$4:$K$159,5)</f>
        <v>Sheave in spreadyard end
Shared double block on yard
Fore fife rail</v>
      </c>
      <c r="E114" s="7" t="str">
        <f>VLOOKUP($B114,'Sail-yard-rope'!$B$4:$K$159,10)</f>
        <v>1xD on yard, shared P&amp;S. Sheave in yard</v>
      </c>
      <c r="F114" s="12">
        <f>VLOOKUP($B114,'Sail-yard-rope'!$B$4:$K$159,6)</f>
        <v>0</v>
      </c>
      <c r="G114" s="12">
        <f>VLOOKUP($B114,'Sail-yard-rope'!$B$4:$K$159,7)</f>
        <v>0</v>
      </c>
      <c r="H114" s="21">
        <f>VLOOKUP($B114,'Sail-yard-rope'!$B$4:$K$159,8)</f>
        <v>0</v>
      </c>
      <c r="I114" s="12">
        <f>VLOOKUP($B114,'Sail-yard-rope'!$B$4:$K$159,9)</f>
        <v>106</v>
      </c>
    </row>
    <row r="115" spans="1:9" s="17" customFormat="1" ht="42.75" x14ac:dyDescent="0.45">
      <c r="A115" s="7"/>
      <c r="B115" s="24">
        <v>57</v>
      </c>
      <c r="C115" s="7" t="str">
        <f>VLOOKUP($B115,'Sail-yard-rope'!$B$4:$K$159,2)</f>
        <v>Fore topsail Sheets S</v>
      </c>
      <c r="D115" s="7" t="str">
        <f>VLOOKUP($B115,'Sail-yard-rope'!$B$4:$K$159,5)</f>
        <v>Sheave in spreadyard end
Shared double block on yard
Fore fife rail</v>
      </c>
      <c r="E115" s="7" t="str">
        <f>VLOOKUP($B115,'Sail-yard-rope'!$B$4:$K$159,10)</f>
        <v>1xD on yard, shared P&amp;S. Sheave in yard</v>
      </c>
      <c r="F115" s="12">
        <f>VLOOKUP($B115,'Sail-yard-rope'!$B$4:$K$159,6)</f>
        <v>0</v>
      </c>
      <c r="G115" s="12">
        <f>VLOOKUP($B115,'Sail-yard-rope'!$B$4:$K$159,7)</f>
        <v>0</v>
      </c>
      <c r="H115" s="21">
        <f>VLOOKUP($B115,'Sail-yard-rope'!$B$4:$K$159,8)</f>
        <v>0</v>
      </c>
      <c r="I115" s="12">
        <f>VLOOKUP($B115,'Sail-yard-rope'!$B$4:$K$159,9)</f>
        <v>106</v>
      </c>
    </row>
    <row r="116" spans="1:9" s="17" customFormat="1" ht="57" x14ac:dyDescent="0.45">
      <c r="A116" s="7"/>
      <c r="B116" s="24">
        <v>116</v>
      </c>
      <c r="C116" s="7" t="str">
        <f>VLOOKUP($B116,'Sail-yard-rope'!$B$4:$K$159,2)</f>
        <v>Studding sails Fore topmast stun boom P</v>
      </c>
      <c r="D116" s="7" t="str">
        <f>VLOOKUP($B116,'Sail-yard-rope'!$B$4:$K$159,5)</f>
        <v>Boom lashed to spreadyard
Not extended on model Port</v>
      </c>
      <c r="E116" s="7" t="str">
        <f>VLOOKUP($B116,'Sail-yard-rope'!$B$4:$K$159,10)</f>
        <v>Supports lower corners of topmast studding sail; used on weather side only
Marquardt: 44 shows boom on spread yard, 59 boom on square yard</v>
      </c>
      <c r="F116" s="12" t="str">
        <f>VLOOKUP($B116,'Sail-yard-rope'!$B$4:$K$159,6)</f>
        <v>Lever 65</v>
      </c>
      <c r="G116" s="12" t="str">
        <f>VLOOKUP($B116,'Sail-yard-rope'!$B$4:$K$159,7)</f>
        <v>173;244…</v>
      </c>
      <c r="H116" s="21" t="str">
        <f>VLOOKUP($B116,'Sail-yard-rope'!$B$4:$K$159,8)</f>
        <v>185,6 44;59</v>
      </c>
      <c r="I116" s="12">
        <f>VLOOKUP($B116,'Sail-yard-rope'!$B$4:$K$159,9)</f>
        <v>0</v>
      </c>
    </row>
    <row r="117" spans="1:9" s="17" customFormat="1" ht="57" x14ac:dyDescent="0.45">
      <c r="A117" s="7"/>
      <c r="B117" s="24">
        <v>117</v>
      </c>
      <c r="C117" s="7" t="str">
        <f>VLOOKUP($B117,'Sail-yard-rope'!$B$4:$K$159,2)</f>
        <v>Studding sails Fore topmast stun boom S</v>
      </c>
      <c r="D117" s="7" t="str">
        <f>VLOOKUP($B117,'Sail-yard-rope'!$B$4:$K$159,5)</f>
        <v>Boom lashed to spreadyard
Extended on model Starboard</v>
      </c>
      <c r="E117" s="7" t="str">
        <f>VLOOKUP($B117,'Sail-yard-rope'!$B$4:$K$159,10)</f>
        <v>Supports lower corners of topmast studding sail; used on weather side only
Marquardt: 44 shows boom on spread yard, 59 boom on square yard</v>
      </c>
      <c r="F117" s="12" t="str">
        <f>VLOOKUP($B117,'Sail-yard-rope'!$B$4:$K$159,6)</f>
        <v>Lever 65</v>
      </c>
      <c r="G117" s="12" t="str">
        <f>VLOOKUP($B117,'Sail-yard-rope'!$B$4:$K$159,7)</f>
        <v>173;244…</v>
      </c>
      <c r="H117" s="21" t="str">
        <f>VLOOKUP($B117,'Sail-yard-rope'!$B$4:$K$159,8)</f>
        <v>185,6 44;59</v>
      </c>
      <c r="I117" s="12">
        <f>VLOOKUP($B117,'Sail-yard-rope'!$B$4:$K$159,9)</f>
        <v>0</v>
      </c>
    </row>
    <row r="118" spans="1:9" s="17" customFormat="1" ht="57" x14ac:dyDescent="0.45">
      <c r="A118" s="7"/>
      <c r="B118" s="24">
        <v>118</v>
      </c>
      <c r="C118" s="7" t="str">
        <f>VLOOKUP($B118,'Sail-yard-rope'!$B$4:$K$159,2)</f>
        <v>Studding sails Fore topmast stun boom outhaul P</v>
      </c>
      <c r="D118" s="7" t="str">
        <f>VLOOKUP($B118,'Sail-yard-rope'!$B$4:$K$159,5)</f>
        <v>Blocks only, rope not fitted</v>
      </c>
      <c r="E118" s="7" t="str">
        <f>VLOOKUP($B118,'Sail-yard-rope'!$B$4:$K$159,10)</f>
        <v>Blocks attached to spread yard. Rope used to launch out the boom, not fitted. 
It becomes the sheet for the topmast studding sail (#127) Lever 347ik 351lm</v>
      </c>
      <c r="F118" s="12" t="str">
        <f>VLOOKUP($B118,'Sail-yard-rope'!$B$4:$K$159,6)</f>
        <v>Lever 64</v>
      </c>
      <c r="G118" s="12">
        <f>VLOOKUP($B118,'Sail-yard-rope'!$B$4:$K$159,7)</f>
        <v>0</v>
      </c>
      <c r="H118" s="21">
        <f>VLOOKUP($B118,'Sail-yard-rope'!$B$4:$K$159,8)</f>
        <v>0</v>
      </c>
      <c r="I118" s="12">
        <f>VLOOKUP($B118,'Sail-yard-rope'!$B$4:$K$159,9)</f>
        <v>0</v>
      </c>
    </row>
    <row r="119" spans="1:9" s="17" customFormat="1" ht="57" x14ac:dyDescent="0.45">
      <c r="A119" s="7"/>
      <c r="B119" s="24">
        <v>128</v>
      </c>
      <c r="C119" s="7" t="str">
        <f>VLOOKUP($B119,'Sail-yard-rope'!$B$4:$K$159,2)</f>
        <v>Studding sails Topmast studding sail sheet S</v>
      </c>
      <c r="D119" s="7" t="str">
        <f>VLOOKUP($B119,'Sail-yard-rope'!$B$4:$K$159,5)</f>
        <v>2xS on spreadyard. 
Belayed somewhere…</v>
      </c>
      <c r="E119" s="7" t="str">
        <f>VLOOKUP($B119,'Sail-yard-rope'!$B$4:$K$159,10)</f>
        <v xml:space="preserve">Blocks attached to spread yard, also used to launch out the boom. (#119)
Two sheets, one through blocks and one direct
Lever 347ik 351lm   Petrejus p245 fig548,19 </v>
      </c>
      <c r="F119" s="12" t="str">
        <f>VLOOKUP($B119,'Sail-yard-rope'!$B$4:$K$159,6)</f>
        <v>Lever 65</v>
      </c>
      <c r="G119" s="12" t="str">
        <f>VLOOKUP($B119,'Sail-yard-rope'!$B$4:$K$159,7)</f>
        <v>173;244…</v>
      </c>
      <c r="H119" s="21">
        <f>VLOOKUP($B119,'Sail-yard-rope'!$B$4:$K$159,8)</f>
        <v>0</v>
      </c>
      <c r="I119" s="12">
        <f>VLOOKUP($B119,'Sail-yard-rope'!$B$4:$K$159,9)</f>
        <v>0</v>
      </c>
    </row>
    <row r="120" spans="1:9" s="17" customFormat="1" ht="42.75" x14ac:dyDescent="0.45">
      <c r="A120" s="7"/>
      <c r="B120" s="24">
        <v>129</v>
      </c>
      <c r="C120" s="7" t="str">
        <f>VLOOKUP($B120,'Sail-yard-rope'!$B$4:$K$159,2)</f>
        <v>Studding sails Topmast studding sail tack P</v>
      </c>
      <c r="D120" s="7" t="str">
        <f>VLOOKUP($B120,'Sail-yard-rope'!$B$4:$K$159,5)</f>
        <v>Block only on boom end
Rope not fitted Port</v>
      </c>
      <c r="E120" s="7" t="str">
        <f>VLOOKUP($B120,'Sail-yard-rope'!$B$4:$K$159,10)</f>
        <v>Lever: 351k 1xS on boom, 1xS on timberhead in waist, then belayed somewhere
Petrejus p245 fig548,18</v>
      </c>
      <c r="F120" s="12" t="str">
        <f>VLOOKUP($B120,'Sail-yard-rope'!$B$4:$K$159,6)</f>
        <v>Lever 64,65</v>
      </c>
      <c r="G120" s="12" t="str">
        <f>VLOOKUP($B120,'Sail-yard-rope'!$B$4:$K$159,7)</f>
        <v>173;244…</v>
      </c>
      <c r="H120" s="21">
        <f>VLOOKUP($B120,'Sail-yard-rope'!$B$4:$K$159,8)</f>
        <v>0</v>
      </c>
      <c r="I120" s="12">
        <f>VLOOKUP($B120,'Sail-yard-rope'!$B$4:$K$159,9)</f>
        <v>0</v>
      </c>
    </row>
    <row r="121" spans="1:9" s="17" customFormat="1" ht="42.75" x14ac:dyDescent="0.45">
      <c r="A121" s="7"/>
      <c r="B121" s="24">
        <v>130</v>
      </c>
      <c r="C121" s="7" t="str">
        <f>VLOOKUP($B121,'Sail-yard-rope'!$B$4:$K$159,2)</f>
        <v>Studding sails Topmast studding sail tack S</v>
      </c>
      <c r="D121" s="7" t="str">
        <f>VLOOKUP($B121,'Sail-yard-rope'!$B$4:$K$159,5)</f>
        <v>Block on boom end
Belayed somewhere aft…</v>
      </c>
      <c r="E121" s="7" t="str">
        <f>VLOOKUP($B121,'Sail-yard-rope'!$B$4:$K$159,10)</f>
        <v>Lever: 351k 1xS on boom, 1xS on timberhead in waist, then belayed somewhere
Petrejus p245 fig548 ,18</v>
      </c>
      <c r="F121" s="12" t="str">
        <f>VLOOKUP($B121,'Sail-yard-rope'!$B$4:$K$159,6)</f>
        <v>Lever 64,65</v>
      </c>
      <c r="G121" s="12" t="str">
        <f>VLOOKUP($B121,'Sail-yard-rope'!$B$4:$K$159,7)</f>
        <v>173;244…</v>
      </c>
      <c r="H121" s="21">
        <f>VLOOKUP($B121,'Sail-yard-rope'!$B$4:$K$159,8)</f>
        <v>0</v>
      </c>
      <c r="I121" s="12">
        <f>VLOOKUP($B121,'Sail-yard-rope'!$B$4:$K$159,9)</f>
        <v>0</v>
      </c>
    </row>
    <row r="122" spans="1:9" s="17" customFormat="1" ht="42.75" x14ac:dyDescent="0.45">
      <c r="A122" s="7" t="s">
        <v>482</v>
      </c>
      <c r="B122" s="24">
        <v>72</v>
      </c>
      <c r="C122" s="7" t="str">
        <f>VLOOKUP($B122,'Sail-yard-rope'!$B$4:$K$159,2)</f>
        <v>Fore gaff Throat halyard</v>
      </c>
      <c r="D122" s="7" t="str">
        <f>VLOOKUP($B122,'Sail-yard-rope'!$B$4:$K$159,5)</f>
        <v>Single block on gaff throat
Double block on trestle trees
Fore pinrail S</v>
      </c>
      <c r="E122" s="7" t="str">
        <f>VLOOKUP($B122,'Sail-yard-rope'!$B$4:$K$159,10)</f>
        <v>Throat and peak belay on opposite sides</v>
      </c>
      <c r="F122" s="12" t="str">
        <f>VLOOKUP($B122,'Sail-yard-rope'!$B$4:$K$159,6)</f>
        <v>Lever 43</v>
      </c>
      <c r="G122" s="12" t="str">
        <f>VLOOKUP($B122,'Sail-yard-rope'!$B$4:$K$159,7)</f>
        <v>218,9</v>
      </c>
      <c r="H122" s="21">
        <f>VLOOKUP($B122,'Sail-yard-rope'!$B$4:$K$159,8)</f>
        <v>176</v>
      </c>
      <c r="I122" s="12">
        <f>VLOOKUP($B122,'Sail-yard-rope'!$B$4:$K$159,9)</f>
        <v>94</v>
      </c>
    </row>
    <row r="123" spans="1:9" s="17" customFormat="1" ht="57" x14ac:dyDescent="0.45">
      <c r="A123" s="7"/>
      <c r="B123" s="24">
        <v>73</v>
      </c>
      <c r="C123" s="7" t="str">
        <f>VLOOKUP($B123,'Sail-yard-rope'!$B$4:$K$159,2)</f>
        <v>Fore gaff Peak halyard</v>
      </c>
      <c r="D123" s="7" t="str">
        <f>VLOOKUP($B123,'Sail-yard-rope'!$B$4:$K$159,5)</f>
        <v>Tied to end of yard, then pair of blocks, one on yard one on trestle trees
Fore pinrail P</v>
      </c>
      <c r="E123" s="7" t="str">
        <f>VLOOKUP($B123,'Sail-yard-rope'!$B$4:$K$159,10)</f>
        <v>Marquardt p176 (3) is same as Petersson
Lever shows 2xS and 1xD for a larger gaff</v>
      </c>
      <c r="F123" s="12" t="str">
        <f>VLOOKUP($B123,'Sail-yard-rope'!$B$4:$K$159,6)</f>
        <v>Lever 43</v>
      </c>
      <c r="G123" s="12" t="str">
        <f>VLOOKUP($B123,'Sail-yard-rope'!$B$4:$K$159,7)</f>
        <v>218,9</v>
      </c>
      <c r="H123" s="21">
        <f>VLOOKUP($B123,'Sail-yard-rope'!$B$4:$K$159,8)</f>
        <v>176</v>
      </c>
      <c r="I123" s="12">
        <f>VLOOKUP($B123,'Sail-yard-rope'!$B$4:$K$159,9)</f>
        <v>94</v>
      </c>
    </row>
    <row r="124" spans="1:9" s="17" customFormat="1" ht="57" x14ac:dyDescent="0.45">
      <c r="A124" s="7"/>
      <c r="B124" s="24">
        <v>74</v>
      </c>
      <c r="C124" s="7" t="str">
        <f>VLOOKUP($B124,'Sail-yard-rope'!$B$4:$K$159,2)</f>
        <v>Fore gaff Vangs P</v>
      </c>
      <c r="D124" s="7" t="str">
        <f>VLOOKUP($B124,'Sail-yard-rope'!$B$4:$K$159,5)</f>
        <v>Tied to end of yard. 
One block on fall, one hooked to eye on deck near pinrail. 
Main pinrail P</v>
      </c>
      <c r="E124" s="7" t="str">
        <f>VLOOKUP($B124,'Sail-yard-rope'!$B$4:$K$159,10)</f>
        <v>Not sure which arrangement to use. See on model where the deck is less crowded
The vangs can also function as the peak downhaulers</v>
      </c>
      <c r="F124" s="12">
        <f>VLOOKUP($B124,'Sail-yard-rope'!$B$4:$K$159,6)</f>
        <v>0</v>
      </c>
      <c r="G124" s="12" t="str">
        <f>VLOOKUP($B124,'Sail-yard-rope'!$B$4:$K$159,7)</f>
        <v>218,9</v>
      </c>
      <c r="H124" s="21" t="str">
        <f>VLOOKUP($B124,'Sail-yard-rope'!$B$4:$K$159,8)</f>
        <v>176,7;184,5</v>
      </c>
      <c r="I124" s="12">
        <f>VLOOKUP($B124,'Sail-yard-rope'!$B$4:$K$159,9)</f>
        <v>95</v>
      </c>
    </row>
    <row r="125" spans="1:9" s="17" customFormat="1" ht="57" x14ac:dyDescent="0.45">
      <c r="A125" s="7"/>
      <c r="B125" s="24">
        <v>75</v>
      </c>
      <c r="C125" s="7" t="str">
        <f>VLOOKUP($B125,'Sail-yard-rope'!$B$4:$K$159,2)</f>
        <v>Fore gaff Vangs S</v>
      </c>
      <c r="D125" s="7" t="str">
        <f>VLOOKUP($B125,'Sail-yard-rope'!$B$4:$K$159,5)</f>
        <v>Tied to end of yard. 
One block on fall, one hooked to eye on deck near pinrail. 
Main pinrail S</v>
      </c>
      <c r="E125" s="7" t="str">
        <f>VLOOKUP($B125,'Sail-yard-rope'!$B$4:$K$159,10)</f>
        <v>Not sure which arrangement to use. See on model where the deck is less crowded
The vangs can also function as the peak downhaulers</v>
      </c>
      <c r="F125" s="12">
        <f>VLOOKUP($B125,'Sail-yard-rope'!$B$4:$K$159,6)</f>
        <v>0</v>
      </c>
      <c r="G125" s="12" t="str">
        <f>VLOOKUP($B125,'Sail-yard-rope'!$B$4:$K$159,7)</f>
        <v>218,9</v>
      </c>
      <c r="H125" s="21" t="str">
        <f>VLOOKUP($B125,'Sail-yard-rope'!$B$4:$K$159,8)</f>
        <v>176,7;184,5</v>
      </c>
      <c r="I125" s="12">
        <f>VLOOKUP($B125,'Sail-yard-rope'!$B$4:$K$159,9)</f>
        <v>95</v>
      </c>
    </row>
    <row r="126" spans="1:9" s="17" customFormat="1" ht="57" x14ac:dyDescent="0.45">
      <c r="A126" s="7"/>
      <c r="B126" s="24">
        <v>76</v>
      </c>
      <c r="C126" s="7" t="str">
        <f>VLOOKUP($B126,'Sail-yard-rope'!$B$4:$K$159,2)</f>
        <v>Fore gaff Sheets P</v>
      </c>
      <c r="D126" s="7" t="str">
        <f>VLOOKUP($B126,'Sail-yard-rope'!$B$4:$K$159,5)</f>
        <v>Blocks hooked to sail and eye on deck
Belay main fife rail or mast?</v>
      </c>
      <c r="E126" s="7" t="str">
        <f>VLOOKUP($B126,'Sail-yard-rope'!$B$4:$K$159,10)</f>
        <v>One is used, one left loose. Hooked to sail so can be moved to a reef cringle? 
See on model where the deck is less crowded - aft of main ladderway?</v>
      </c>
      <c r="F126" s="12">
        <f>VLOOKUP($B126,'Sail-yard-rope'!$B$4:$K$159,6)</f>
        <v>0</v>
      </c>
      <c r="G126" s="12">
        <f>VLOOKUP($B126,'Sail-yard-rope'!$B$4:$K$159,7)</f>
        <v>0</v>
      </c>
      <c r="H126" s="21" t="str">
        <f>VLOOKUP($B126,'Sail-yard-rope'!$B$4:$K$159,8)</f>
        <v>185 (1)</v>
      </c>
      <c r="I126" s="12">
        <f>VLOOKUP($B126,'Sail-yard-rope'!$B$4:$K$159,9)</f>
        <v>108</v>
      </c>
    </row>
    <row r="127" spans="1:9" s="17" customFormat="1" ht="57" x14ac:dyDescent="0.45">
      <c r="A127" s="7"/>
      <c r="B127" s="24">
        <v>77</v>
      </c>
      <c r="C127" s="7" t="str">
        <f>VLOOKUP($B127,'Sail-yard-rope'!$B$4:$K$159,2)</f>
        <v>Fore gaff Sheets S</v>
      </c>
      <c r="D127" s="7" t="str">
        <f>VLOOKUP($B127,'Sail-yard-rope'!$B$4:$K$159,5)</f>
        <v>Blocks hooked to sail and eye on deck
Belay main fife rail or mast?</v>
      </c>
      <c r="E127" s="7" t="str">
        <f>VLOOKUP($B127,'Sail-yard-rope'!$B$4:$K$159,10)</f>
        <v>One is used, one left loose. Hooked to sail so can be moved to a reef cringle? 
See on model where the deck is less crowded - aft of main ladderway?</v>
      </c>
      <c r="F127" s="12">
        <f>VLOOKUP($B127,'Sail-yard-rope'!$B$4:$K$159,6)</f>
        <v>0</v>
      </c>
      <c r="G127" s="12">
        <f>VLOOKUP($B127,'Sail-yard-rope'!$B$4:$K$159,7)</f>
        <v>0</v>
      </c>
      <c r="H127" s="21" t="str">
        <f>VLOOKUP($B127,'Sail-yard-rope'!$B$4:$K$159,8)</f>
        <v>185 (1)</v>
      </c>
      <c r="I127" s="12">
        <f>VLOOKUP($B127,'Sail-yard-rope'!$B$4:$K$159,9)</f>
        <v>108</v>
      </c>
    </row>
    <row r="128" spans="1:9" s="17" customFormat="1" ht="42.75" x14ac:dyDescent="0.45">
      <c r="A128" s="7"/>
      <c r="B128" s="24">
        <v>78</v>
      </c>
      <c r="C128" s="7" t="str">
        <f>VLOOKUP($B128,'Sail-yard-rope'!$B$4:$K$159,2)</f>
        <v>Fore gaff Tack?</v>
      </c>
      <c r="D128" s="7" t="str">
        <f>VLOOKUP($B128,'Sail-yard-rope'!$B$4:$K$159,5)</f>
        <v>Two single blocks hooked between sail and deck? Belayed to fife rail?</v>
      </c>
      <c r="E128" s="7" t="str">
        <f>VLOOKUP($B128,'Sail-yard-rope'!$B$4:$K$159,10)</f>
        <v>Hold down lower corner of sail by mast?
Hooked to sail so can be moved to a reef cringle?
Marquard p185 (1) shows a lashing between two eyes?</v>
      </c>
      <c r="F128" s="12">
        <f>VLOOKUP($B128,'Sail-yard-rope'!$B$4:$K$159,6)</f>
        <v>0</v>
      </c>
      <c r="G128" s="12">
        <f>VLOOKUP($B128,'Sail-yard-rope'!$B$4:$K$159,7)</f>
        <v>0</v>
      </c>
      <c r="H128" s="21" t="str">
        <f>VLOOKUP($B128,'Sail-yard-rope'!$B$4:$K$159,8)</f>
        <v>185 (1)</v>
      </c>
      <c r="I128" s="12">
        <f>VLOOKUP($B128,'Sail-yard-rope'!$B$4:$K$159,9)</f>
        <v>0</v>
      </c>
    </row>
    <row r="129" spans="1:9" s="17" customFormat="1" ht="71.25" x14ac:dyDescent="0.45">
      <c r="A129" s="7"/>
      <c r="B129" s="24">
        <v>79</v>
      </c>
      <c r="C129" s="7" t="str">
        <f>VLOOKUP($B129,'Sail-yard-rope'!$B$4:$K$159,2)</f>
        <v>Fore gaff Brails P</v>
      </c>
      <c r="D129" s="7" t="str">
        <f>VLOOKUP($B129,'Sail-yard-rope'!$B$4:$K$159,5)</f>
        <v>From brail cringles, through 1xS then shared 1xD then down. 
Belayed to fore fife rail? Shroud cleat? Pinrail?</v>
      </c>
      <c r="E129" s="7" t="str">
        <f>VLOOKUP($B129,'Sail-yard-rope'!$B$4:$K$159,10)</f>
        <v>P&amp;S blocks are in pairs on short pendants, tied to gaff yard
Peak brail passes through 1xS and shared 1xD
Throat brail passes through shared 1xD
Marquardt 184 gives one example of belaying points</v>
      </c>
      <c r="F129" s="12">
        <f>VLOOKUP($B129,'Sail-yard-rope'!$B$4:$K$159,6)</f>
        <v>0</v>
      </c>
      <c r="G129" s="12" t="str">
        <f>VLOOKUP($B129,'Sail-yard-rope'!$B$4:$K$159,7)</f>
        <v>218,9</v>
      </c>
      <c r="H129" s="21" t="str">
        <f>VLOOKUP($B129,'Sail-yard-rope'!$B$4:$K$159,8)</f>
        <v>176;184,5</v>
      </c>
      <c r="I129" s="12">
        <f>VLOOKUP($B129,'Sail-yard-rope'!$B$4:$K$159,9)</f>
        <v>0</v>
      </c>
    </row>
    <row r="130" spans="1:9" s="17" customFormat="1" ht="71.25" x14ac:dyDescent="0.45">
      <c r="A130" s="7"/>
      <c r="B130" s="24">
        <v>80</v>
      </c>
      <c r="C130" s="7" t="str">
        <f>VLOOKUP($B130,'Sail-yard-rope'!$B$4:$K$159,2)</f>
        <v>Fore gaff Brails S</v>
      </c>
      <c r="D130" s="7" t="str">
        <f>VLOOKUP($B130,'Sail-yard-rope'!$B$4:$K$159,5)</f>
        <v>From brail cringles, through 1xS then shared 1xD then down. 
Belayed to fore fife rail? Shroud cleat? Pinrail?</v>
      </c>
      <c r="E130" s="7" t="str">
        <f>VLOOKUP($B130,'Sail-yard-rope'!$B$4:$K$159,10)</f>
        <v>P&amp;S blocks are in pairs on short pendants, tied to gaff yard
Peak brail passes through 1xS and shared 1xD
Throat brail passes through shared 1xD
Marquardt 184 gives one example of belaying points</v>
      </c>
      <c r="F130" s="12">
        <f>VLOOKUP($B130,'Sail-yard-rope'!$B$4:$K$159,6)</f>
        <v>0</v>
      </c>
      <c r="G130" s="12" t="str">
        <f>VLOOKUP($B130,'Sail-yard-rope'!$B$4:$K$159,7)</f>
        <v>218,9</v>
      </c>
      <c r="H130" s="21" t="str">
        <f>VLOOKUP($B130,'Sail-yard-rope'!$B$4:$K$159,8)</f>
        <v>176;184,5</v>
      </c>
      <c r="I130" s="12">
        <f>VLOOKUP($B130,'Sail-yard-rope'!$B$4:$K$159,9)</f>
        <v>0</v>
      </c>
    </row>
    <row r="131" spans="1:9" s="17" customFormat="1" ht="42.75" x14ac:dyDescent="0.45">
      <c r="A131" s="7"/>
      <c r="B131" s="24">
        <v>81</v>
      </c>
      <c r="C131" s="7" t="str">
        <f>VLOOKUP($B131,'Sail-yard-rope'!$B$4:$K$159,2)</f>
        <v>Fore gaff yard Downhauler throat</v>
      </c>
      <c r="D131" s="7" t="str">
        <f>VLOOKUP($B131,'Sail-yard-rope'!$B$4:$K$159,5)</f>
        <v>Block hooked under gaff jaws
Block hooked to eye on deck?
Belayed to fore fife rail?</v>
      </c>
      <c r="E131" s="7" t="str">
        <f>VLOOKUP($B131,'Sail-yard-rope'!$B$4:$K$159,10)</f>
        <v>Used for furling and reefing</v>
      </c>
      <c r="F131" s="12" t="str">
        <f>VLOOKUP($B131,'Sail-yard-rope'!$B$4:$K$159,6)</f>
        <v>Lever 44</v>
      </c>
      <c r="G131" s="12">
        <f>VLOOKUP($B131,'Sail-yard-rope'!$B$4:$K$159,7)</f>
        <v>0</v>
      </c>
      <c r="H131" s="21">
        <f>VLOOKUP($B131,'Sail-yard-rope'!$B$4:$K$159,8)</f>
        <v>176</v>
      </c>
      <c r="I131" s="12">
        <f>VLOOKUP($B131,'Sail-yard-rope'!$B$4:$K$159,9)</f>
        <v>0</v>
      </c>
    </row>
    <row r="132" spans="1:9" s="17" customFormat="1" ht="57" x14ac:dyDescent="0.45">
      <c r="A132" s="7" t="s">
        <v>483</v>
      </c>
      <c r="B132" s="24">
        <v>10</v>
      </c>
      <c r="C132" s="7" t="str">
        <f>VLOOKUP($B132,'Sail-yard-rope'!$B$4:$K$159,2)</f>
        <v>Flying jib sail Halyard</v>
      </c>
      <c r="D132" s="7" t="str">
        <f>VLOOKUP($B132,'Sail-yard-rope'!$B$4:$K$159,5)</f>
        <v>1xS at peak of flying jib sail
1xS tied to topmast above topsail sheave
Fore pinrail P</v>
      </c>
      <c r="E132" s="7" t="str">
        <f>VLOOKUP($B132,'Sail-yard-rope'!$B$4:$K$159,10)</f>
        <v>See #32</v>
      </c>
      <c r="F132" s="12">
        <f>VLOOKUP($B132,'Sail-yard-rope'!$B$4:$K$159,6)</f>
        <v>0</v>
      </c>
      <c r="G132" s="12" t="str">
        <f>VLOOKUP($B132,'Sail-yard-rope'!$B$4:$K$159,7)</f>
        <v>236-239</v>
      </c>
      <c r="H132" s="21">
        <f>VLOOKUP($B132,'Sail-yard-rope'!$B$4:$K$159,8)</f>
        <v>0</v>
      </c>
      <c r="I132" s="12">
        <f>VLOOKUP($B132,'Sail-yard-rope'!$B$4:$K$159,9)</f>
        <v>100</v>
      </c>
    </row>
    <row r="133" spans="1:9" s="17" customFormat="1" ht="85.5" x14ac:dyDescent="0.45">
      <c r="A133" s="7"/>
      <c r="B133" s="24">
        <v>28</v>
      </c>
      <c r="C133" s="7" t="str">
        <f>VLOOKUP($B133,'Sail-yard-rope'!$B$4:$K$159,2)</f>
        <v>Fore topmast Shrouds P (futttock shrouds)</v>
      </c>
      <c r="D133" s="7" t="str">
        <f>VLOOKUP($B133,'Sail-yard-rope'!$B$4:$K$159,5)</f>
        <v>Fore topmast to cross trees
Futtock stave
Belay by deadeyes</v>
      </c>
      <c r="E133" s="7" t="str">
        <f>VLOOKUP($B133,'Sail-yard-rope'!$B$4:$K$159,10)</f>
        <v>Marquardt has concise discussion; there is a simpler alternative
Sister block between shrouds for topsail lift and reef tackle falls
?Location of shrouds on topmast, above topsail yard sheave?</v>
      </c>
      <c r="F133" s="12">
        <f>VLOOKUP($B133,'Sail-yard-rope'!$B$4:$K$159,6)</f>
        <v>0</v>
      </c>
      <c r="G133" s="12" t="str">
        <f>VLOOKUP($B133,'Sail-yard-rope'!$B$4:$K$159,7)</f>
        <v>193;199;201</v>
      </c>
      <c r="H133" s="21">
        <f>VLOOKUP($B133,'Sail-yard-rope'!$B$4:$K$159,8)</f>
        <v>172</v>
      </c>
      <c r="I133" s="12" t="str">
        <f>VLOOKUP($B133,'Sail-yard-rope'!$B$4:$K$159,9)</f>
        <v>81,91</v>
      </c>
    </row>
    <row r="134" spans="1:9" s="17" customFormat="1" ht="71.25" x14ac:dyDescent="0.45">
      <c r="A134" s="7"/>
      <c r="B134" s="24">
        <v>29</v>
      </c>
      <c r="C134" s="7" t="str">
        <f>VLOOKUP($B134,'Sail-yard-rope'!$B$4:$K$159,2)</f>
        <v>Fore topmast Shrouds S (futtock shrouds)</v>
      </c>
      <c r="D134" s="7" t="str">
        <f>VLOOKUP($B134,'Sail-yard-rope'!$B$4:$K$159,5)</f>
        <v>Fore topmast to cross trees
Futtock stave
Belay by deadeyes</v>
      </c>
      <c r="E134" s="7" t="str">
        <f>VLOOKUP($B134,'Sail-yard-rope'!$B$4:$K$159,10)</f>
        <v>Marquardt has concise discussion
Sister block between shrouds for topsail lift and reef tackle falls
?Location of shrouds on topmast, above topsail yard sheave?</v>
      </c>
      <c r="F134" s="12">
        <f>VLOOKUP($B134,'Sail-yard-rope'!$B$4:$K$159,6)</f>
        <v>0</v>
      </c>
      <c r="G134" s="12" t="str">
        <f>VLOOKUP($B134,'Sail-yard-rope'!$B$4:$K$159,7)</f>
        <v>193;199;201</v>
      </c>
      <c r="H134" s="21">
        <f>VLOOKUP($B134,'Sail-yard-rope'!$B$4:$K$159,8)</f>
        <v>172</v>
      </c>
      <c r="I134" s="12" t="str">
        <f>VLOOKUP($B134,'Sail-yard-rope'!$B$4:$K$159,9)</f>
        <v>81,91</v>
      </c>
    </row>
    <row r="135" spans="1:9" s="17" customFormat="1" ht="42.75" x14ac:dyDescent="0.45">
      <c r="A135" s="7"/>
      <c r="B135" s="24">
        <v>30</v>
      </c>
      <c r="C135" s="7" t="str">
        <f>VLOOKUP($B135,'Sail-yard-rope'!$B$4:$K$159,2)</f>
        <v>Fore topmast Backstay P</v>
      </c>
      <c r="D135" s="7" t="str">
        <f>VLOOKUP($B135,'Sail-yard-rope'!$B$4:$K$159,5)</f>
        <v>Topmast above topsail sheave
Tied around deadye</v>
      </c>
      <c r="E135" s="7" t="str">
        <f>VLOOKUP($B135,'Sail-yard-rope'!$B$4:$K$159,10)</f>
        <v>Marquardt p173 (3) has thimble tied to a deadeye chain
Petersson wants small extra deadeye or eye on chains, not on Haddock drawing</v>
      </c>
      <c r="F135" s="12" t="str">
        <f>VLOOKUP($B135,'Sail-yard-rope'!$B$4:$K$159,6)</f>
        <v>ZAZ6116</v>
      </c>
      <c r="G135" s="12">
        <f>VLOOKUP($B135,'Sail-yard-rope'!$B$4:$K$159,7)</f>
        <v>0</v>
      </c>
      <c r="H135" s="21" t="str">
        <f>VLOOKUP($B135,'Sail-yard-rope'!$B$4:$K$159,8)</f>
        <v>172;173</v>
      </c>
      <c r="I135" s="12">
        <f>VLOOKUP($B135,'Sail-yard-rope'!$B$4:$K$159,9)</f>
        <v>83</v>
      </c>
    </row>
    <row r="136" spans="1:9" s="17" customFormat="1" ht="42.75" x14ac:dyDescent="0.45">
      <c r="A136" s="7"/>
      <c r="B136" s="24">
        <v>31</v>
      </c>
      <c r="C136" s="7" t="str">
        <f>VLOOKUP($B136,'Sail-yard-rope'!$B$4:$K$159,2)</f>
        <v>Fore topmast Backstay S</v>
      </c>
      <c r="D136" s="7" t="str">
        <f>VLOOKUP($B136,'Sail-yard-rope'!$B$4:$K$159,5)</f>
        <v>Topmast above topsail sheave
Tied around deadye</v>
      </c>
      <c r="E136" s="7" t="str">
        <f>VLOOKUP($B136,'Sail-yard-rope'!$B$4:$K$159,10)</f>
        <v>Marquardt p173 (3) has thimble tied to a deadeye chain
Petersson wants small extra deadeye or eye on chains, not on Haddock drawing</v>
      </c>
      <c r="F136" s="12" t="str">
        <f>VLOOKUP($B136,'Sail-yard-rope'!$B$4:$K$159,6)</f>
        <v>ZAZ6116</v>
      </c>
      <c r="G136" s="12">
        <f>VLOOKUP($B136,'Sail-yard-rope'!$B$4:$K$159,7)</f>
        <v>0</v>
      </c>
      <c r="H136" s="21" t="str">
        <f>VLOOKUP($B136,'Sail-yard-rope'!$B$4:$K$159,8)</f>
        <v>172;173</v>
      </c>
      <c r="I136" s="12">
        <f>VLOOKUP($B136,'Sail-yard-rope'!$B$4:$K$159,9)</f>
        <v>83</v>
      </c>
    </row>
    <row r="137" spans="1:9" s="17" customFormat="1" ht="42.75" x14ac:dyDescent="0.45">
      <c r="A137" s="7"/>
      <c r="B137" s="24">
        <v>32</v>
      </c>
      <c r="C137" s="7" t="str">
        <f>VLOOKUP($B137,'Sail-yard-rope'!$B$4:$K$159,2)</f>
        <v>Fore topmast Fore stay</v>
      </c>
      <c r="D137" s="7" t="str">
        <f>VLOOKUP($B137,'Sail-yard-rope'!$B$4:$K$159,5)</f>
        <v>Topmast above topsail sheave 
Sheave on jib boom
Cleat on jib</v>
      </c>
      <c r="E137" s="7" t="str">
        <f>VLOOKUP($B137,'Sail-yard-rope'!$B$4:$K$159,10)</f>
        <v>From above topsail sheave, via sheave on jib boom, to cleat on jib
Petersson also has a preventer stay</v>
      </c>
      <c r="F137" s="12" t="str">
        <f>VLOOKUP($B137,'Sail-yard-rope'!$B$4:$K$159,6)</f>
        <v>Alert 115</v>
      </c>
      <c r="G137" s="12" t="str">
        <f>VLOOKUP($B137,'Sail-yard-rope'!$B$4:$K$159,7)</f>
        <v>236-239</v>
      </c>
      <c r="H137" s="21" t="str">
        <f>VLOOKUP($B137,'Sail-yard-rope'!$B$4:$K$159,8)</f>
        <v>173;174</v>
      </c>
      <c r="I137" s="12" t="str">
        <f>VLOOKUP($B137,'Sail-yard-rope'!$B$4:$K$159,9)</f>
        <v>86,7</v>
      </c>
    </row>
    <row r="138" spans="1:9" s="17" customFormat="1" ht="57" x14ac:dyDescent="0.45">
      <c r="A138" s="7"/>
      <c r="B138" s="24">
        <v>34</v>
      </c>
      <c r="C138" s="7" t="str">
        <f>VLOOKUP($B138,'Sail-yard-rope'!$B$4:$K$159,2)</f>
        <v>Fore topmast Top rope</v>
      </c>
      <c r="D138" s="7" t="str">
        <f>VLOOKUP($B138,'Sail-yard-rope'!$B$4:$K$159,5)</f>
        <v>Trestle tree
Sheave in topmast
Block on trestle tree
Fore pinrail P</v>
      </c>
      <c r="E138" s="7" t="str">
        <f>VLOOKUP($B138,'Sail-yard-rope'!$B$4:$K$159,10)</f>
        <v>(raises top mast)
Petersson shows an extra block that does not do anything…</v>
      </c>
      <c r="F138" s="12">
        <f>VLOOKUP($B138,'Sail-yard-rope'!$B$4:$K$159,6)</f>
        <v>0</v>
      </c>
      <c r="G138" s="12">
        <f>VLOOKUP($B138,'Sail-yard-rope'!$B$4:$K$159,7)</f>
        <v>0</v>
      </c>
      <c r="H138" s="21">
        <f>VLOOKUP($B138,'Sail-yard-rope'!$B$4:$K$159,8)</f>
        <v>172</v>
      </c>
      <c r="I138" s="12" t="str">
        <f>VLOOKUP($B138,'Sail-yard-rope'!$B$4:$K$159,9)</f>
        <v>78, 70</v>
      </c>
    </row>
    <row r="139" spans="1:9" s="17" customFormat="1" ht="28.5" x14ac:dyDescent="0.45">
      <c r="A139" s="7"/>
      <c r="B139" s="24">
        <v>35</v>
      </c>
      <c r="C139" s="7" t="str">
        <f>VLOOKUP($B139,'Sail-yard-rope'!$B$4:$K$159,2)</f>
        <v>Fore topmast Ensign halyard?</v>
      </c>
      <c r="D139" s="7" t="str">
        <f>VLOOKUP($B139,'Sail-yard-rope'!$B$4:$K$159,5)</f>
        <v>Cap of fore topmast
Fore fife rail? Shroud cleat?</v>
      </c>
      <c r="E139" s="7" t="str">
        <f>VLOOKUP($B139,'Sail-yard-rope'!$B$4:$K$159,10)</f>
        <v>Flags</v>
      </c>
      <c r="F139" s="12">
        <f>VLOOKUP($B139,'Sail-yard-rope'!$B$4:$K$159,6)</f>
        <v>0</v>
      </c>
      <c r="G139" s="12">
        <f>VLOOKUP($B139,'Sail-yard-rope'!$B$4:$K$159,7)</f>
        <v>0</v>
      </c>
      <c r="H139" s="21">
        <f>VLOOKUP($B139,'Sail-yard-rope'!$B$4:$K$159,8)</f>
        <v>0</v>
      </c>
      <c r="I139" s="12">
        <f>VLOOKUP($B139,'Sail-yard-rope'!$B$4:$K$159,9)</f>
        <v>0</v>
      </c>
    </row>
    <row r="140" spans="1:9" s="17" customFormat="1" ht="85.5" x14ac:dyDescent="0.45">
      <c r="A140" s="7"/>
      <c r="B140" s="24">
        <v>51</v>
      </c>
      <c r="C140" s="7" t="str">
        <f>VLOOKUP($B140,'Sail-yard-rope'!$B$4:$K$159,2)</f>
        <v>Fore topsail Halyard</v>
      </c>
      <c r="D140" s="7" t="str">
        <f>VLOOKUP($B140,'Sail-yard-rope'!$B$4:$K$159,5)</f>
        <v>Tied to yard, passes over sheave in topmast
Double block on fall, then a single hooked to eye on deck
Fall to mast cleat (via block?)</v>
      </c>
      <c r="E140" s="7" t="str">
        <f>VLOOKUP($B140,'Sail-yard-rope'!$B$4:$K$159,10)</f>
        <v>Marquardt: 1xD block at lower end of halyard then single block
(Petersson: same block arrangement, but eyes and cleat in bulwark)
?Extra block hooked to eye on deck, to lead the fall to mast cleat?</v>
      </c>
      <c r="F140" s="12">
        <f>VLOOKUP($B140,'Sail-yard-rope'!$B$4:$K$159,6)</f>
        <v>0</v>
      </c>
      <c r="G140" s="12">
        <f>VLOOKUP($B140,'Sail-yard-rope'!$B$4:$K$159,7)</f>
        <v>0</v>
      </c>
      <c r="H140" s="21">
        <f>VLOOKUP($B140,'Sail-yard-rope'!$B$4:$K$159,8)</f>
        <v>175</v>
      </c>
      <c r="I140" s="12">
        <f>VLOOKUP($B140,'Sail-yard-rope'!$B$4:$K$159,9)</f>
        <v>90</v>
      </c>
    </row>
    <row r="141" spans="1:9" s="17" customFormat="1" ht="71.25" x14ac:dyDescent="0.45">
      <c r="A141" s="7"/>
      <c r="B141" s="24">
        <v>52</v>
      </c>
      <c r="C141" s="7" t="str">
        <f>VLOOKUP($B141,'Sail-yard-rope'!$B$4:$K$159,2)</f>
        <v>Fore topsail Yard lifts P</v>
      </c>
      <c r="D141" s="7" t="str">
        <f>VLOOKUP($B141,'Sail-yard-rope'!$B$4:$K$159,5)</f>
        <v>Tied to yard
Single block on mast cap
Double block tackle
Single block hooked to deck
Cleat on fore mast</v>
      </c>
      <c r="E141" s="7">
        <f>VLOOKUP($B141,'Sail-yard-rope'!$B$4:$K$159,10)</f>
        <v>0</v>
      </c>
      <c r="F141" s="12">
        <f>VLOOKUP($B141,'Sail-yard-rope'!$B$4:$K$159,6)</f>
        <v>0</v>
      </c>
      <c r="G141" s="12">
        <f>VLOOKUP($B141,'Sail-yard-rope'!$B$4:$K$159,7)</f>
        <v>0</v>
      </c>
      <c r="H141" s="21">
        <f>VLOOKUP($B141,'Sail-yard-rope'!$B$4:$K$159,8)</f>
        <v>175</v>
      </c>
      <c r="I141" s="12">
        <f>VLOOKUP($B141,'Sail-yard-rope'!$B$4:$K$159,9)</f>
        <v>91</v>
      </c>
    </row>
    <row r="142" spans="1:9" s="17" customFormat="1" ht="71.25" x14ac:dyDescent="0.45">
      <c r="A142" s="7"/>
      <c r="B142" s="24">
        <v>53</v>
      </c>
      <c r="C142" s="7" t="str">
        <f>VLOOKUP($B142,'Sail-yard-rope'!$B$4:$K$159,2)</f>
        <v>Fore topsail Yard lifts S</v>
      </c>
      <c r="D142" s="7" t="str">
        <f>VLOOKUP($B142,'Sail-yard-rope'!$B$4:$K$159,5)</f>
        <v>Tied to yard
Single block on mast cap
Double block tackle
Single block hooked to deck
Cleat on fore mast</v>
      </c>
      <c r="E142" s="7">
        <f>VLOOKUP($B142,'Sail-yard-rope'!$B$4:$K$159,10)</f>
        <v>0</v>
      </c>
      <c r="F142" s="12">
        <f>VLOOKUP($B142,'Sail-yard-rope'!$B$4:$K$159,6)</f>
        <v>0</v>
      </c>
      <c r="G142" s="12">
        <f>VLOOKUP($B142,'Sail-yard-rope'!$B$4:$K$159,7)</f>
        <v>0</v>
      </c>
      <c r="H142" s="21">
        <f>VLOOKUP($B142,'Sail-yard-rope'!$B$4:$K$159,8)</f>
        <v>175</v>
      </c>
      <c r="I142" s="12">
        <f>VLOOKUP($B142,'Sail-yard-rope'!$B$4:$K$159,9)</f>
        <v>91</v>
      </c>
    </row>
    <row r="143" spans="1:9" s="17" customFormat="1" ht="42.75" x14ac:dyDescent="0.45">
      <c r="A143" s="7"/>
      <c r="B143" s="24">
        <v>62</v>
      </c>
      <c r="C143" s="7" t="str">
        <f>VLOOKUP($B143,'Sail-yard-rope'!$B$4:$K$159,2)</f>
        <v>Fore topsail Bunt line</v>
      </c>
      <c r="D143" s="7" t="str">
        <f>VLOOKUP($B143,'Sail-yard-rope'!$B$4:$K$159,5)</f>
        <v>Block on topsail yard
Block on topmast
Belayed somewhere…</v>
      </c>
      <c r="E143" s="7" t="str">
        <f>VLOOKUP($B143,'Sail-yard-rope'!$B$4:$K$159,10)</f>
        <v>1xS on topmast, 1xS on yard. A single bunt line with two legs to attach the sail</v>
      </c>
      <c r="F143" s="12">
        <f>VLOOKUP($B143,'Sail-yard-rope'!$B$4:$K$159,6)</f>
        <v>0</v>
      </c>
      <c r="G143" s="12" t="str">
        <f>VLOOKUP($B143,'Sail-yard-rope'!$B$4:$K$159,7)</f>
        <v>234-5</v>
      </c>
      <c r="H143" s="21">
        <f>VLOOKUP($B143,'Sail-yard-rope'!$B$4:$K$159,8)</f>
        <v>0</v>
      </c>
      <c r="I143" s="12">
        <f>VLOOKUP($B143,'Sail-yard-rope'!$B$4:$K$159,9)</f>
        <v>106</v>
      </c>
    </row>
    <row r="144" spans="1:9" s="17" customFormat="1" ht="57" x14ac:dyDescent="0.45">
      <c r="A144" s="7"/>
      <c r="B144" s="24">
        <v>64</v>
      </c>
      <c r="C144" s="7" t="str">
        <f>VLOOKUP($B144,'Sail-yard-rope'!$B$4:$K$159,2)</f>
        <v>Fore topsail Reef tackle P</v>
      </c>
      <c r="D144" s="7" t="str">
        <f>VLOOKUP($B144,'Sail-yard-rope'!$B$4:$K$159,5)</f>
        <v>Tied to yard, block hooked to reef cringle, sheave in yard. 
Block on topmast
Fore pinrail P</v>
      </c>
      <c r="E144" s="7" t="str">
        <f>VLOOKUP($B144,'Sail-yard-rope'!$B$4:$K$159,10)</f>
        <v>Fall guided through single block or sister block on topmast</v>
      </c>
      <c r="F144" s="12">
        <f>VLOOKUP($B144,'Sail-yard-rope'!$B$4:$K$159,6)</f>
        <v>0</v>
      </c>
      <c r="G144" s="12">
        <f>VLOOKUP($B144,'Sail-yard-rope'!$B$4:$K$159,7)</f>
        <v>0</v>
      </c>
      <c r="H144" s="21">
        <f>VLOOKUP($B144,'Sail-yard-rope'!$B$4:$K$159,8)</f>
        <v>0</v>
      </c>
      <c r="I144" s="12">
        <f>VLOOKUP($B144,'Sail-yard-rope'!$B$4:$K$159,9)</f>
        <v>105</v>
      </c>
    </row>
    <row r="145" spans="1:9" s="17" customFormat="1" ht="57" x14ac:dyDescent="0.45">
      <c r="A145" s="7"/>
      <c r="B145" s="24">
        <v>65</v>
      </c>
      <c r="C145" s="7" t="str">
        <f>VLOOKUP($B145,'Sail-yard-rope'!$B$4:$K$159,2)</f>
        <v>Fore topsail Reef tackle S</v>
      </c>
      <c r="D145" s="7" t="str">
        <f>VLOOKUP($B145,'Sail-yard-rope'!$B$4:$K$159,5)</f>
        <v>Tied to yard, block hooked to reef cringle, sheave in yard. 
Block on topmast
Fore pinrail S</v>
      </c>
      <c r="E145" s="7" t="str">
        <f>VLOOKUP($B145,'Sail-yard-rope'!$B$4:$K$159,10)</f>
        <v>Fall guided through single block or sister block on topmast</v>
      </c>
      <c r="F145" s="12">
        <f>VLOOKUP($B145,'Sail-yard-rope'!$B$4:$K$159,6)</f>
        <v>0</v>
      </c>
      <c r="G145" s="12">
        <f>VLOOKUP($B145,'Sail-yard-rope'!$B$4:$K$159,7)</f>
        <v>0</v>
      </c>
      <c r="H145" s="21">
        <f>VLOOKUP($B145,'Sail-yard-rope'!$B$4:$K$159,8)</f>
        <v>0</v>
      </c>
      <c r="I145" s="12">
        <f>VLOOKUP($B145,'Sail-yard-rope'!$B$4:$K$159,9)</f>
        <v>105</v>
      </c>
    </row>
    <row r="146" spans="1:9" s="17" customFormat="1" ht="42.75" x14ac:dyDescent="0.45">
      <c r="A146" s="7"/>
      <c r="B146" s="24">
        <v>68</v>
      </c>
      <c r="C146" s="7" t="str">
        <f>VLOOKUP($B146,'Sail-yard-rope'!$B$4:$K$159,2)</f>
        <v>Top gallant sail Halyard</v>
      </c>
      <c r="D146" s="7" t="str">
        <f>VLOOKUP($B146,'Sail-yard-rope'!$B$4:$K$159,5)</f>
        <v>Tied to yard
Upper sheave in topmast
Fore pinrail S</v>
      </c>
      <c r="E146" s="7">
        <f>VLOOKUP($B146,'Sail-yard-rope'!$B$4:$K$159,10)</f>
        <v>0</v>
      </c>
      <c r="F146" s="12">
        <f>VLOOKUP($B146,'Sail-yard-rope'!$B$4:$K$159,6)</f>
        <v>0</v>
      </c>
      <c r="G146" s="12">
        <f>VLOOKUP($B146,'Sail-yard-rope'!$B$4:$K$159,7)</f>
        <v>0</v>
      </c>
      <c r="H146" s="21">
        <f>VLOOKUP($B146,'Sail-yard-rope'!$B$4:$K$159,8)</f>
        <v>0</v>
      </c>
      <c r="I146" s="12">
        <f>VLOOKUP($B146,'Sail-yard-rope'!$B$4:$K$159,9)</f>
        <v>90</v>
      </c>
    </row>
    <row r="147" spans="1:9" s="17" customFormat="1" ht="28.5" x14ac:dyDescent="0.45">
      <c r="A147" s="7"/>
      <c r="B147" s="24">
        <v>125</v>
      </c>
      <c r="C147" s="7" t="str">
        <f>VLOOKUP($B147,'Sail-yard-rope'!$B$4:$K$159,2)</f>
        <v>Studding sails Topmast studding sail halyard P</v>
      </c>
      <c r="D147" s="7" t="str">
        <f>VLOOKUP($B147,'Sail-yard-rope'!$B$4:$K$159,5)</f>
        <v>1xS on topsail yard, 1xS on topmast. Halyard not rigged</v>
      </c>
      <c r="E147" s="7" t="str">
        <f>VLOOKUP($B147,'Sail-yard-rope'!$B$4:$K$159,10)</f>
        <v>Block on mast and block on end of topsail yard
Halyard not rigged on model Port</v>
      </c>
      <c r="F147" s="12" t="str">
        <f>VLOOKUP($B147,'Sail-yard-rope'!$B$4:$K$159,6)</f>
        <v>Lever 65</v>
      </c>
      <c r="G147" s="12" t="str">
        <f>VLOOKUP($B147,'Sail-yard-rope'!$B$4:$K$159,7)</f>
        <v>173;244…</v>
      </c>
      <c r="H147" s="21">
        <f>VLOOKUP($B147,'Sail-yard-rope'!$B$4:$K$159,8)</f>
        <v>0</v>
      </c>
      <c r="I147" s="12">
        <f>VLOOKUP($B147,'Sail-yard-rope'!$B$4:$K$159,9)</f>
        <v>0</v>
      </c>
    </row>
    <row r="148" spans="1:9" s="17" customFormat="1" ht="28.5" x14ac:dyDescent="0.45">
      <c r="A148" s="7"/>
      <c r="B148" s="24">
        <v>126</v>
      </c>
      <c r="C148" s="7" t="str">
        <f>VLOOKUP($B148,'Sail-yard-rope'!$B$4:$K$159,2)</f>
        <v>Studding sails Topmast studding sail halyard S</v>
      </c>
      <c r="D148" s="7" t="str">
        <f>VLOOKUP($B148,'Sail-yard-rope'!$B$4:$K$159,5)</f>
        <v>1xS on topsail yard, 1xS on topmast
Belayed somewhere…</v>
      </c>
      <c r="E148" s="7" t="str">
        <f>VLOOKUP($B148,'Sail-yard-rope'!$B$4:$K$159,10)</f>
        <v>Halyard rigged Starboard
Petrejus: p245, fig548,16   Lever 351hi</v>
      </c>
      <c r="F148" s="12" t="str">
        <f>VLOOKUP($B148,'Sail-yard-rope'!$B$4:$K$159,6)</f>
        <v>Lever 65</v>
      </c>
      <c r="G148" s="12" t="str">
        <f>VLOOKUP($B148,'Sail-yard-rope'!$B$4:$K$159,7)</f>
        <v>173;244…</v>
      </c>
      <c r="H148" s="21">
        <f>VLOOKUP($B148,'Sail-yard-rope'!$B$4:$K$159,8)</f>
        <v>0</v>
      </c>
      <c r="I148" s="12">
        <f>VLOOKUP($B148,'Sail-yard-rope'!$B$4:$K$159,9)</f>
        <v>0</v>
      </c>
    </row>
    <row r="149" spans="1:9" s="17" customFormat="1" ht="85.5" x14ac:dyDescent="0.45">
      <c r="A149" s="7" t="s">
        <v>484</v>
      </c>
      <c r="B149" s="24">
        <v>51</v>
      </c>
      <c r="C149" s="7" t="str">
        <f>VLOOKUP($B149,'Sail-yard-rope'!$B$4:$K$159,2)</f>
        <v>Fore topsail Halyard</v>
      </c>
      <c r="D149" s="7" t="str">
        <f>VLOOKUP($B149,'Sail-yard-rope'!$B$4:$K$159,5)</f>
        <v>Tied to yard, passes over sheave in topmast
Double block on fall, then a single hooked to eye on deck
Fall to mast cleat (via block?)</v>
      </c>
      <c r="E149" s="7" t="str">
        <f>VLOOKUP($B149,'Sail-yard-rope'!$B$4:$K$159,10)</f>
        <v>Marquardt: 1xD block at lower end of halyard then single block
(Petersson: same block arrangement, but eyes and cleat in bulwark)
?Extra block hooked to eye on deck, to lead the fall to mast cleat?</v>
      </c>
      <c r="F149" s="12">
        <f>VLOOKUP($B149,'Sail-yard-rope'!$B$4:$K$159,6)</f>
        <v>0</v>
      </c>
      <c r="G149" s="12">
        <f>VLOOKUP($B149,'Sail-yard-rope'!$B$4:$K$159,7)</f>
        <v>0</v>
      </c>
      <c r="H149" s="21">
        <f>VLOOKUP($B149,'Sail-yard-rope'!$B$4:$K$159,8)</f>
        <v>175</v>
      </c>
      <c r="I149" s="12">
        <f>VLOOKUP($B149,'Sail-yard-rope'!$B$4:$K$159,9)</f>
        <v>90</v>
      </c>
    </row>
    <row r="150" spans="1:9" s="17" customFormat="1" ht="71.25" x14ac:dyDescent="0.45">
      <c r="A150" s="7"/>
      <c r="B150" s="24">
        <v>52</v>
      </c>
      <c r="C150" s="7" t="str">
        <f>VLOOKUP($B150,'Sail-yard-rope'!$B$4:$K$159,2)</f>
        <v>Fore topsail Yard lifts P</v>
      </c>
      <c r="D150" s="7" t="str">
        <f>VLOOKUP($B150,'Sail-yard-rope'!$B$4:$K$159,5)</f>
        <v>Tied to yard
Single block on mast cap
Double block tackle
Single block hooked to deck
Cleat on fore mast</v>
      </c>
      <c r="E150" s="7">
        <f>VLOOKUP($B150,'Sail-yard-rope'!$B$4:$K$159,10)</f>
        <v>0</v>
      </c>
      <c r="F150" s="12">
        <f>VLOOKUP($B150,'Sail-yard-rope'!$B$4:$K$159,6)</f>
        <v>0</v>
      </c>
      <c r="G150" s="12">
        <f>VLOOKUP($B150,'Sail-yard-rope'!$B$4:$K$159,7)</f>
        <v>0</v>
      </c>
      <c r="H150" s="21">
        <f>VLOOKUP($B150,'Sail-yard-rope'!$B$4:$K$159,8)</f>
        <v>175</v>
      </c>
      <c r="I150" s="12">
        <f>VLOOKUP($B150,'Sail-yard-rope'!$B$4:$K$159,9)</f>
        <v>91</v>
      </c>
    </row>
    <row r="151" spans="1:9" s="17" customFormat="1" ht="71.25" x14ac:dyDescent="0.45">
      <c r="A151" s="7"/>
      <c r="B151" s="24">
        <v>53</v>
      </c>
      <c r="C151" s="7" t="str">
        <f>VLOOKUP($B151,'Sail-yard-rope'!$B$4:$K$159,2)</f>
        <v>Fore topsail Yard lifts S</v>
      </c>
      <c r="D151" s="7" t="str">
        <f>VLOOKUP($B151,'Sail-yard-rope'!$B$4:$K$159,5)</f>
        <v>Tied to yard
Single block on mast cap
Double block tackle
Single block hooked to deck
Cleat on fore mast</v>
      </c>
      <c r="E151" s="7">
        <f>VLOOKUP($B151,'Sail-yard-rope'!$B$4:$K$159,10)</f>
        <v>0</v>
      </c>
      <c r="F151" s="12">
        <f>VLOOKUP($B151,'Sail-yard-rope'!$B$4:$K$159,6)</f>
        <v>0</v>
      </c>
      <c r="G151" s="12">
        <f>VLOOKUP($B151,'Sail-yard-rope'!$B$4:$K$159,7)</f>
        <v>0</v>
      </c>
      <c r="H151" s="21">
        <f>VLOOKUP($B151,'Sail-yard-rope'!$B$4:$K$159,8)</f>
        <v>175</v>
      </c>
      <c r="I151" s="12">
        <f>VLOOKUP($B151,'Sail-yard-rope'!$B$4:$K$159,9)</f>
        <v>91</v>
      </c>
    </row>
    <row r="152" spans="1:9" s="17" customFormat="1" ht="57" x14ac:dyDescent="0.45">
      <c r="A152" s="7"/>
      <c r="B152" s="24">
        <v>54</v>
      </c>
      <c r="C152" s="7" t="str">
        <f>VLOOKUP($B152,'Sail-yard-rope'!$B$4:$K$159,2)</f>
        <v>Fore topsail Braces P</v>
      </c>
      <c r="D152" s="7" t="str">
        <f>VLOOKUP($B152,'Sail-yard-rope'!$B$4:$K$159,5)</f>
        <v>Tied to end of yard
Shared double block on main trestle trees
Main pinrail P</v>
      </c>
      <c r="E152" s="7" t="str">
        <f>VLOOKUP($B152,'Sail-yard-rope'!$B$4:$K$159,10)</f>
        <v>Via main mast. D block shared with spreadyard brace</v>
      </c>
      <c r="F152" s="12">
        <f>VLOOKUP($B152,'Sail-yard-rope'!$B$4:$K$159,6)</f>
        <v>0</v>
      </c>
      <c r="G152" s="12">
        <f>VLOOKUP($B152,'Sail-yard-rope'!$B$4:$K$159,7)</f>
        <v>0</v>
      </c>
      <c r="H152" s="21">
        <f>VLOOKUP($B152,'Sail-yard-rope'!$B$4:$K$159,8)</f>
        <v>175</v>
      </c>
      <c r="I152" s="12">
        <f>VLOOKUP($B152,'Sail-yard-rope'!$B$4:$K$159,9)</f>
        <v>92</v>
      </c>
    </row>
    <row r="153" spans="1:9" s="17" customFormat="1" ht="57" x14ac:dyDescent="0.45">
      <c r="A153" s="7"/>
      <c r="B153" s="24">
        <v>55</v>
      </c>
      <c r="C153" s="7" t="str">
        <f>VLOOKUP($B153,'Sail-yard-rope'!$B$4:$K$159,2)</f>
        <v>Fore topsail Braces S</v>
      </c>
      <c r="D153" s="7" t="str">
        <f>VLOOKUP($B153,'Sail-yard-rope'!$B$4:$K$159,5)</f>
        <v>Tied to end of yard
Shared double block on main trestle trees
Main pinrail S</v>
      </c>
      <c r="E153" s="7" t="str">
        <f>VLOOKUP($B153,'Sail-yard-rope'!$B$4:$K$159,10)</f>
        <v>Via main mast. D block shared with spreadyard brace</v>
      </c>
      <c r="F153" s="12">
        <f>VLOOKUP($B153,'Sail-yard-rope'!$B$4:$K$159,6)</f>
        <v>0</v>
      </c>
      <c r="G153" s="12">
        <f>VLOOKUP($B153,'Sail-yard-rope'!$B$4:$K$159,7)</f>
        <v>0</v>
      </c>
      <c r="H153" s="21">
        <f>VLOOKUP($B153,'Sail-yard-rope'!$B$4:$K$159,8)</f>
        <v>175</v>
      </c>
      <c r="I153" s="12">
        <f>VLOOKUP($B153,'Sail-yard-rope'!$B$4:$K$159,9)</f>
        <v>92</v>
      </c>
    </row>
    <row r="154" spans="1:9" s="17" customFormat="1" ht="42.75" x14ac:dyDescent="0.45">
      <c r="A154" s="7"/>
      <c r="B154" s="24">
        <v>60</v>
      </c>
      <c r="C154" s="7" t="str">
        <f>VLOOKUP($B154,'Sail-yard-rope'!$B$4:$K$159,2)</f>
        <v>Fore topsail Clew lines P</v>
      </c>
      <c r="D154" s="7" t="str">
        <f>VLOOKUP($B154,'Sail-yard-rope'!$B$4:$K$159,5)</f>
        <v>Block hooked to clew
Block on topsail yard
Fore pinrail P</v>
      </c>
      <c r="E154" s="7" t="str">
        <f>VLOOKUP($B154,'Sail-yard-rope'!$B$4:$K$159,10)</f>
        <v>1xS on yard, 1xS on sail. Fall might interfere with shroud</v>
      </c>
      <c r="F154" s="12">
        <f>VLOOKUP($B154,'Sail-yard-rope'!$B$4:$K$159,6)</f>
        <v>0</v>
      </c>
      <c r="G154" s="12">
        <f>VLOOKUP($B154,'Sail-yard-rope'!$B$4:$K$159,7)</f>
        <v>0</v>
      </c>
      <c r="H154" s="21">
        <f>VLOOKUP($B154,'Sail-yard-rope'!$B$4:$K$159,8)</f>
        <v>0</v>
      </c>
      <c r="I154" s="12">
        <f>VLOOKUP($B154,'Sail-yard-rope'!$B$4:$K$159,9)</f>
        <v>105</v>
      </c>
    </row>
    <row r="155" spans="1:9" s="17" customFormat="1" ht="42.75" x14ac:dyDescent="0.45">
      <c r="A155" s="7"/>
      <c r="B155" s="24">
        <v>61</v>
      </c>
      <c r="C155" s="7" t="str">
        <f>VLOOKUP($B155,'Sail-yard-rope'!$B$4:$K$159,2)</f>
        <v>Fore topsail Clew lines S</v>
      </c>
      <c r="D155" s="7" t="str">
        <f>VLOOKUP($B155,'Sail-yard-rope'!$B$4:$K$159,5)</f>
        <v>Block hooked to clew
Block on topsail yard
Fore pinrail S</v>
      </c>
      <c r="E155" s="7" t="str">
        <f>VLOOKUP($B155,'Sail-yard-rope'!$B$4:$K$159,10)</f>
        <v>1xS on yard, 1xS on sail. Fall might interfere with shroud</v>
      </c>
      <c r="F155" s="12">
        <f>VLOOKUP($B155,'Sail-yard-rope'!$B$4:$K$159,6)</f>
        <v>0</v>
      </c>
      <c r="G155" s="12">
        <f>VLOOKUP($B155,'Sail-yard-rope'!$B$4:$K$159,7)</f>
        <v>0</v>
      </c>
      <c r="H155" s="21">
        <f>VLOOKUP($B155,'Sail-yard-rope'!$B$4:$K$159,8)</f>
        <v>0</v>
      </c>
      <c r="I155" s="12">
        <f>VLOOKUP($B155,'Sail-yard-rope'!$B$4:$K$159,9)</f>
        <v>105</v>
      </c>
    </row>
    <row r="156" spans="1:9" s="17" customFormat="1" ht="42.75" x14ac:dyDescent="0.45">
      <c r="A156" s="7"/>
      <c r="B156" s="24">
        <v>62</v>
      </c>
      <c r="C156" s="7" t="str">
        <f>VLOOKUP($B156,'Sail-yard-rope'!$B$4:$K$159,2)</f>
        <v>Fore topsail Bunt line</v>
      </c>
      <c r="D156" s="7" t="str">
        <f>VLOOKUP($B156,'Sail-yard-rope'!$B$4:$K$159,5)</f>
        <v>Block on topsail yard
Block on topmast
Belayed somewhere…</v>
      </c>
      <c r="E156" s="7" t="str">
        <f>VLOOKUP($B156,'Sail-yard-rope'!$B$4:$K$159,10)</f>
        <v>1xS on topmast, 1xS on yard. A single bunt line with two legs to attach the sail</v>
      </c>
      <c r="F156" s="12">
        <f>VLOOKUP($B156,'Sail-yard-rope'!$B$4:$K$159,6)</f>
        <v>0</v>
      </c>
      <c r="G156" s="12" t="str">
        <f>VLOOKUP($B156,'Sail-yard-rope'!$B$4:$K$159,7)</f>
        <v>234-5</v>
      </c>
      <c r="H156" s="21">
        <f>VLOOKUP($B156,'Sail-yard-rope'!$B$4:$K$159,8)</f>
        <v>0</v>
      </c>
      <c r="I156" s="12">
        <f>VLOOKUP($B156,'Sail-yard-rope'!$B$4:$K$159,9)</f>
        <v>106</v>
      </c>
    </row>
    <row r="157" spans="1:9" s="17" customFormat="1" ht="42.75" x14ac:dyDescent="0.45">
      <c r="A157" s="7"/>
      <c r="B157" s="24">
        <v>63</v>
      </c>
      <c r="C157" s="7" t="str">
        <f>VLOOKUP($B157,'Sail-yard-rope'!$B$4:$K$159,2)</f>
        <v>Fore topsail Bunt lines P S pair</v>
      </c>
      <c r="D157" s="7" t="str">
        <f>VLOOKUP($B157,'Sail-yard-rope'!$B$4:$K$159,5)</f>
        <v>Block on topsail yard
Block on topmast
Fore pinrail S</v>
      </c>
      <c r="E157" s="7" t="str">
        <f>VLOOKUP($B157,'Sail-yard-rope'!$B$4:$K$159,10)</f>
        <v>1xS on topmast, 1xS on yard. A single bunt line could have two legs to attach the sail</v>
      </c>
      <c r="F157" s="12">
        <f>VLOOKUP($B157,'Sail-yard-rope'!$B$4:$K$159,6)</f>
        <v>0</v>
      </c>
      <c r="G157" s="12" t="str">
        <f>VLOOKUP($B157,'Sail-yard-rope'!$B$4:$K$159,7)</f>
        <v>234-5</v>
      </c>
      <c r="H157" s="21">
        <f>VLOOKUP($B157,'Sail-yard-rope'!$B$4:$K$159,8)</f>
        <v>0</v>
      </c>
      <c r="I157" s="12">
        <f>VLOOKUP($B157,'Sail-yard-rope'!$B$4:$K$159,9)</f>
        <v>106</v>
      </c>
    </row>
    <row r="158" spans="1:9" s="17" customFormat="1" ht="57" x14ac:dyDescent="0.45">
      <c r="A158" s="7"/>
      <c r="B158" s="24">
        <v>64</v>
      </c>
      <c r="C158" s="7" t="str">
        <f>VLOOKUP($B158,'Sail-yard-rope'!$B$4:$K$159,2)</f>
        <v>Fore topsail Reef tackle P</v>
      </c>
      <c r="D158" s="7" t="str">
        <f>VLOOKUP($B158,'Sail-yard-rope'!$B$4:$K$159,5)</f>
        <v>Tied to yard, block hooked to reef cringle, sheave in yard. 
Block on topmast
Fore pinrail P</v>
      </c>
      <c r="E158" s="7" t="str">
        <f>VLOOKUP($B158,'Sail-yard-rope'!$B$4:$K$159,10)</f>
        <v>Fall guided through single block or sister block on topmast</v>
      </c>
      <c r="F158" s="12">
        <f>VLOOKUP($B158,'Sail-yard-rope'!$B$4:$K$159,6)</f>
        <v>0</v>
      </c>
      <c r="G158" s="12">
        <f>VLOOKUP($B158,'Sail-yard-rope'!$B$4:$K$159,7)</f>
        <v>0</v>
      </c>
      <c r="H158" s="21">
        <f>VLOOKUP($B158,'Sail-yard-rope'!$B$4:$K$159,8)</f>
        <v>0</v>
      </c>
      <c r="I158" s="12">
        <f>VLOOKUP($B158,'Sail-yard-rope'!$B$4:$K$159,9)</f>
        <v>105</v>
      </c>
    </row>
    <row r="159" spans="1:9" s="17" customFormat="1" ht="57" x14ac:dyDescent="0.45">
      <c r="A159" s="7"/>
      <c r="B159" s="24">
        <v>65</v>
      </c>
      <c r="C159" s="7" t="str">
        <f>VLOOKUP($B159,'Sail-yard-rope'!$B$4:$K$159,2)</f>
        <v>Fore topsail Reef tackle S</v>
      </c>
      <c r="D159" s="7" t="str">
        <f>VLOOKUP($B159,'Sail-yard-rope'!$B$4:$K$159,5)</f>
        <v>Tied to yard, block hooked to reef cringle, sheave in yard. 
Block on topmast
Fore pinrail S</v>
      </c>
      <c r="E159" s="7" t="str">
        <f>VLOOKUP($B159,'Sail-yard-rope'!$B$4:$K$159,10)</f>
        <v>Fall guided through single block or sister block on topmast</v>
      </c>
      <c r="F159" s="12">
        <f>VLOOKUP($B159,'Sail-yard-rope'!$B$4:$K$159,6)</f>
        <v>0</v>
      </c>
      <c r="G159" s="12">
        <f>VLOOKUP($B159,'Sail-yard-rope'!$B$4:$K$159,7)</f>
        <v>0</v>
      </c>
      <c r="H159" s="21">
        <f>VLOOKUP($B159,'Sail-yard-rope'!$B$4:$K$159,8)</f>
        <v>0</v>
      </c>
      <c r="I159" s="12">
        <f>VLOOKUP($B159,'Sail-yard-rope'!$B$4:$K$159,9)</f>
        <v>105</v>
      </c>
    </row>
    <row r="160" spans="1:9" s="17" customFormat="1" x14ac:dyDescent="0.45">
      <c r="A160" s="7"/>
      <c r="B160" s="24">
        <v>66</v>
      </c>
      <c r="C160" s="7" t="str">
        <f>VLOOKUP($B160,'Sail-yard-rope'!$B$4:$K$159,2)</f>
        <v>Fore topsail Gaskets</v>
      </c>
      <c r="D160" s="7" t="str">
        <f>VLOOKUP($B160,'Sail-yard-rope'!$B$4:$K$159,5)</f>
        <v>Hang loose, or lash to self</v>
      </c>
      <c r="E160" s="7">
        <f>VLOOKUP($B160,'Sail-yard-rope'!$B$4:$K$159,10)</f>
        <v>0</v>
      </c>
      <c r="F160" s="12">
        <f>VLOOKUP($B160,'Sail-yard-rope'!$B$4:$K$159,6)</f>
        <v>0</v>
      </c>
      <c r="G160" s="12">
        <f>VLOOKUP($B160,'Sail-yard-rope'!$B$4:$K$159,7)</f>
        <v>0</v>
      </c>
      <c r="H160" s="21">
        <f>VLOOKUP($B160,'Sail-yard-rope'!$B$4:$K$159,8)</f>
        <v>0</v>
      </c>
      <c r="I160" s="12">
        <f>VLOOKUP($B160,'Sail-yard-rope'!$B$4:$K$159,9)</f>
        <v>0</v>
      </c>
    </row>
    <row r="161" spans="1:9" s="17" customFormat="1" x14ac:dyDescent="0.45">
      <c r="A161" s="7"/>
      <c r="B161" s="24">
        <v>67</v>
      </c>
      <c r="C161" s="7" t="str">
        <f>VLOOKUP($B161,'Sail-yard-rope'!$B$4:$K$159,2)</f>
        <v>Fore topsail Horse</v>
      </c>
      <c r="D161" s="7" t="str">
        <f>VLOOKUP($B161,'Sail-yard-rope'!$B$4:$K$159,5)</f>
        <v>Tied to yard</v>
      </c>
      <c r="E161" s="7" t="str">
        <f>VLOOKUP($B161,'Sail-yard-rope'!$B$4:$K$159,10)</f>
        <v>Furling topsail and setting topgallant sail (flying)</v>
      </c>
      <c r="F161" s="12" t="str">
        <f>VLOOKUP($B161,'Sail-yard-rope'!$B$4:$K$159,6)</f>
        <v>Lever</v>
      </c>
      <c r="G161" s="12" t="str">
        <f>VLOOKUP($B161,'Sail-yard-rope'!$B$4:$K$159,7)</f>
        <v>203,4 210,12</v>
      </c>
      <c r="H161" s="21">
        <f>VLOOKUP($B161,'Sail-yard-rope'!$B$4:$K$159,8)</f>
        <v>175</v>
      </c>
      <c r="I161" s="12">
        <f>VLOOKUP($B161,'Sail-yard-rope'!$B$4:$K$159,9)</f>
        <v>89</v>
      </c>
    </row>
    <row r="162" spans="1:9" s="17" customFormat="1" x14ac:dyDescent="0.45">
      <c r="A162" s="7"/>
      <c r="B162" s="24">
        <v>69</v>
      </c>
      <c r="C162" s="7" t="str">
        <f>VLOOKUP($B162,'Sail-yard-rope'!$B$4:$K$159,2)</f>
        <v>Top gallant sail Sheets P</v>
      </c>
      <c r="D162" s="7" t="str">
        <f>VLOOKUP($B162,'Sail-yard-rope'!$B$4:$K$159,5)</f>
        <v>Tied to topsail yard</v>
      </c>
      <c r="E162" s="7" t="str">
        <f>VLOOKUP($B162,'Sail-yard-rope'!$B$4:$K$159,10)</f>
        <v>Topgallant sail set flying</v>
      </c>
      <c r="F162" s="12">
        <f>VLOOKUP($B162,'Sail-yard-rope'!$B$4:$K$159,6)</f>
        <v>0</v>
      </c>
      <c r="G162" s="12">
        <f>VLOOKUP($B162,'Sail-yard-rope'!$B$4:$K$159,7)</f>
        <v>0</v>
      </c>
      <c r="H162" s="21">
        <f>VLOOKUP($B162,'Sail-yard-rope'!$B$4:$K$159,8)</f>
        <v>175</v>
      </c>
      <c r="I162" s="12">
        <f>VLOOKUP($B162,'Sail-yard-rope'!$B$4:$K$159,9)</f>
        <v>0</v>
      </c>
    </row>
    <row r="163" spans="1:9" s="17" customFormat="1" x14ac:dyDescent="0.45">
      <c r="A163" s="7"/>
      <c r="B163" s="24">
        <v>70</v>
      </c>
      <c r="C163" s="7" t="str">
        <f>VLOOKUP($B163,'Sail-yard-rope'!$B$4:$K$159,2)</f>
        <v>Top gallant sail Sheets S</v>
      </c>
      <c r="D163" s="7" t="str">
        <f>VLOOKUP($B163,'Sail-yard-rope'!$B$4:$K$159,5)</f>
        <v>Tied to topsail yard</v>
      </c>
      <c r="E163" s="7" t="str">
        <f>VLOOKUP($B163,'Sail-yard-rope'!$B$4:$K$159,10)</f>
        <v>Topgallant sail set flying</v>
      </c>
      <c r="F163" s="12">
        <f>VLOOKUP($B163,'Sail-yard-rope'!$B$4:$K$159,6)</f>
        <v>0</v>
      </c>
      <c r="G163" s="12">
        <f>VLOOKUP($B163,'Sail-yard-rope'!$B$4:$K$159,7)</f>
        <v>0</v>
      </c>
      <c r="H163" s="21">
        <f>VLOOKUP($B163,'Sail-yard-rope'!$B$4:$K$159,8)</f>
        <v>175</v>
      </c>
      <c r="I163" s="12">
        <f>VLOOKUP($B163,'Sail-yard-rope'!$B$4:$K$159,9)</f>
        <v>0</v>
      </c>
    </row>
    <row r="164" spans="1:9" s="17" customFormat="1" ht="28.5" x14ac:dyDescent="0.45">
      <c r="A164" s="7"/>
      <c r="B164" s="24">
        <v>124</v>
      </c>
      <c r="C164" s="7" t="str">
        <f>VLOOKUP($B164,'Sail-yard-rope'!$B$4:$K$159,2)</f>
        <v>Studding sails Topmast studding sail S</v>
      </c>
      <c r="D164" s="7" t="str">
        <f>VLOOKUP($B164,'Sail-yard-rope'!$B$4:$K$159,5)</f>
        <v>Laced to stun yard</v>
      </c>
      <c r="E164" s="7" t="str">
        <f>VLOOKUP($B164,'Sail-yard-rope'!$B$4:$K$159,10)</f>
        <v>Petrejus 243... carried on weather side, abaft the sail</v>
      </c>
      <c r="F164" s="12" t="str">
        <f>VLOOKUP($B164,'Sail-yard-rope'!$B$4:$K$159,6)</f>
        <v>Lever 65</v>
      </c>
      <c r="G164" s="12" t="str">
        <f>VLOOKUP($B164,'Sail-yard-rope'!$B$4:$K$159,7)</f>
        <v>173;244…</v>
      </c>
      <c r="H164" s="21">
        <f>VLOOKUP($B164,'Sail-yard-rope'!$B$4:$K$159,8)</f>
        <v>0</v>
      </c>
      <c r="I164" s="12">
        <f>VLOOKUP($B164,'Sail-yard-rope'!$B$4:$K$159,9)</f>
        <v>0</v>
      </c>
    </row>
    <row r="165" spans="1:9" s="17" customFormat="1" ht="28.5" x14ac:dyDescent="0.45">
      <c r="A165" s="7"/>
      <c r="B165" s="24">
        <v>125</v>
      </c>
      <c r="C165" s="7" t="str">
        <f>VLOOKUP($B165,'Sail-yard-rope'!$B$4:$K$159,2)</f>
        <v>Studding sails Topmast studding sail halyard P</v>
      </c>
      <c r="D165" s="7" t="str">
        <f>VLOOKUP($B165,'Sail-yard-rope'!$B$4:$K$159,5)</f>
        <v>1xS on topsail yard, 1xS on topmast. Halyard not rigged</v>
      </c>
      <c r="E165" s="7" t="str">
        <f>VLOOKUP($B165,'Sail-yard-rope'!$B$4:$K$159,10)</f>
        <v>Block on mast and block on end of topsail yard
Halyard not rigged on model Port</v>
      </c>
      <c r="F165" s="12" t="str">
        <f>VLOOKUP($B165,'Sail-yard-rope'!$B$4:$K$159,6)</f>
        <v>Lever 65</v>
      </c>
      <c r="G165" s="12" t="str">
        <f>VLOOKUP($B165,'Sail-yard-rope'!$B$4:$K$159,7)</f>
        <v>173;244…</v>
      </c>
      <c r="H165" s="21">
        <f>VLOOKUP($B165,'Sail-yard-rope'!$B$4:$K$159,8)</f>
        <v>0</v>
      </c>
      <c r="I165" s="12">
        <f>VLOOKUP($B165,'Sail-yard-rope'!$B$4:$K$159,9)</f>
        <v>0</v>
      </c>
    </row>
    <row r="166" spans="1:9" s="17" customFormat="1" ht="28.5" x14ac:dyDescent="0.45">
      <c r="A166" s="7"/>
      <c r="B166" s="24">
        <v>126</v>
      </c>
      <c r="C166" s="7" t="str">
        <f>VLOOKUP($B166,'Sail-yard-rope'!$B$4:$K$159,2)</f>
        <v>Studding sails Topmast studding sail halyard S</v>
      </c>
      <c r="D166" s="7" t="str">
        <f>VLOOKUP($B166,'Sail-yard-rope'!$B$4:$K$159,5)</f>
        <v>1xS on topsail yard, 1xS on topmast
Belayed somewhere…</v>
      </c>
      <c r="E166" s="7" t="str">
        <f>VLOOKUP($B166,'Sail-yard-rope'!$B$4:$K$159,10)</f>
        <v>Halyard rigged Starboard
Petrejus: p245, fig548,16   Lever 351hi</v>
      </c>
      <c r="F166" s="12" t="str">
        <f>VLOOKUP($B166,'Sail-yard-rope'!$B$4:$K$159,6)</f>
        <v>Lever 65</v>
      </c>
      <c r="G166" s="12" t="str">
        <f>VLOOKUP($B166,'Sail-yard-rope'!$B$4:$K$159,7)</f>
        <v>173;244…</v>
      </c>
      <c r="H166" s="21">
        <f>VLOOKUP($B166,'Sail-yard-rope'!$B$4:$K$159,8)</f>
        <v>0</v>
      </c>
      <c r="I166" s="12">
        <f>VLOOKUP($B166,'Sail-yard-rope'!$B$4:$K$159,9)</f>
        <v>0</v>
      </c>
    </row>
    <row r="167" spans="1:9" s="17" customFormat="1" ht="42.75" x14ac:dyDescent="0.45">
      <c r="A167" s="7"/>
      <c r="B167" s="24">
        <v>132</v>
      </c>
      <c r="C167" s="7" t="str">
        <f>VLOOKUP($B167,'Sail-yard-rope'!$B$4:$K$159,2)</f>
        <v>Studding sails Topmast studding sail downhauler S</v>
      </c>
      <c r="D167" s="7" t="str">
        <f>VLOOKUP($B167,'Sail-yard-rope'!$B$4:$K$159,5)</f>
        <v>Tied to stun yard, cringle, 1xS on sail clew
Belayed somewhere…</v>
      </c>
      <c r="E167" s="7" t="str">
        <f>VLOOKUP($B167,'Sail-yard-rope'!$B$4:$K$159,10)</f>
        <v>Lever 351efg
Petrejus p245 fig548 ,17</v>
      </c>
      <c r="F167" s="12" t="str">
        <f>VLOOKUP($B167,'Sail-yard-rope'!$B$4:$K$159,6)</f>
        <v>Lever 65</v>
      </c>
      <c r="G167" s="12" t="str">
        <f>VLOOKUP($B167,'Sail-yard-rope'!$B$4:$K$159,7)</f>
        <v>173;244…</v>
      </c>
      <c r="H167" s="21">
        <f>VLOOKUP($B167,'Sail-yard-rope'!$B$4:$K$159,8)</f>
        <v>0</v>
      </c>
      <c r="I167" s="12">
        <f>VLOOKUP($B167,'Sail-yard-rope'!$B$4:$K$159,9)</f>
        <v>0</v>
      </c>
    </row>
    <row r="168" spans="1:9" s="17" customFormat="1" ht="42.75" x14ac:dyDescent="0.45">
      <c r="A168" s="7" t="s">
        <v>485</v>
      </c>
      <c r="B168" s="24">
        <v>68</v>
      </c>
      <c r="C168" s="7" t="str">
        <f>VLOOKUP($B168,'Sail-yard-rope'!$B$4:$K$159,2)</f>
        <v>Top gallant sail Halyard</v>
      </c>
      <c r="D168" s="7" t="str">
        <f>VLOOKUP($B168,'Sail-yard-rope'!$B$4:$K$159,5)</f>
        <v>Tied to yard
Upper sheave in topmast
Fore pinrail S</v>
      </c>
      <c r="E168" s="7">
        <f>VLOOKUP($B168,'Sail-yard-rope'!$B$4:$K$159,10)</f>
        <v>0</v>
      </c>
      <c r="F168" s="12">
        <f>VLOOKUP($B168,'Sail-yard-rope'!$B$4:$K$159,6)</f>
        <v>0</v>
      </c>
      <c r="G168" s="12">
        <f>VLOOKUP($B168,'Sail-yard-rope'!$B$4:$K$159,7)</f>
        <v>0</v>
      </c>
      <c r="H168" s="21">
        <f>VLOOKUP($B168,'Sail-yard-rope'!$B$4:$K$159,8)</f>
        <v>0</v>
      </c>
      <c r="I168" s="12">
        <f>VLOOKUP($B168,'Sail-yard-rope'!$B$4:$K$159,9)</f>
        <v>90</v>
      </c>
    </row>
    <row r="169" spans="1:9" s="17" customFormat="1" x14ac:dyDescent="0.45">
      <c r="A169" s="7"/>
      <c r="B169" s="24">
        <v>71</v>
      </c>
      <c r="C169" s="7" t="str">
        <f>VLOOKUP($B169,'Sail-yard-rope'!$B$4:$K$159,2)</f>
        <v>Top gallant sail Gaskets</v>
      </c>
      <c r="D169" s="7" t="str">
        <f>VLOOKUP($B169,'Sail-yard-rope'!$B$4:$K$159,5)</f>
        <v>Hang loose, or lash to self</v>
      </c>
      <c r="E169" s="7">
        <f>VLOOKUP($B169,'Sail-yard-rope'!$B$4:$K$159,10)</f>
        <v>0</v>
      </c>
      <c r="F169" s="12">
        <f>VLOOKUP($B169,'Sail-yard-rope'!$B$4:$K$159,6)</f>
        <v>0</v>
      </c>
      <c r="G169" s="12">
        <f>VLOOKUP($B169,'Sail-yard-rope'!$B$4:$K$159,7)</f>
        <v>0</v>
      </c>
      <c r="H169" s="21">
        <f>VLOOKUP($B169,'Sail-yard-rope'!$B$4:$K$159,8)</f>
        <v>0</v>
      </c>
      <c r="I169" s="12">
        <f>VLOOKUP($B169,'Sail-yard-rope'!$B$4:$K$159,9)</f>
        <v>0</v>
      </c>
    </row>
    <row r="170" spans="1:9" s="17" customFormat="1" ht="28.5" x14ac:dyDescent="0.45">
      <c r="A170" s="7" t="s">
        <v>506</v>
      </c>
      <c r="B170" s="24">
        <v>144</v>
      </c>
      <c r="C170" s="7" t="str">
        <f>VLOOKUP($B170,'Sail-yard-rope'!$B$4:$K$159,2)</f>
        <v>Cannon training P</v>
      </c>
      <c r="D170" s="7" t="str">
        <f>VLOOKUP($B170,'Sail-yard-rope'!$B$4:$K$159,5)</f>
        <v>Eye in deck</v>
      </c>
      <c r="E170" s="7">
        <f>VLOOKUP($B170,'Sail-yard-rope'!$B$4:$K$159,10)</f>
        <v>0</v>
      </c>
      <c r="F170" s="12">
        <f>VLOOKUP($B170,'Sail-yard-rope'!$B$4:$K$159,6)</f>
        <v>0</v>
      </c>
      <c r="G170" s="12">
        <f>VLOOKUP($B170,'Sail-yard-rope'!$B$4:$K$159,7)</f>
        <v>0</v>
      </c>
      <c r="H170" s="21">
        <f>VLOOKUP($B170,'Sail-yard-rope'!$B$4:$K$159,8)</f>
        <v>0</v>
      </c>
      <c r="I170" s="12">
        <f>VLOOKUP($B170,'Sail-yard-rope'!$B$4:$K$159,9)</f>
        <v>0</v>
      </c>
    </row>
    <row r="171" spans="1:9" s="17" customFormat="1" x14ac:dyDescent="0.45">
      <c r="A171" s="7"/>
      <c r="B171" s="24">
        <v>145</v>
      </c>
      <c r="C171" s="7" t="str">
        <f>VLOOKUP($B171,'Sail-yard-rope'!$B$4:$K$159,2)</f>
        <v>Cannon training S</v>
      </c>
      <c r="D171" s="7" t="str">
        <f>VLOOKUP($B171,'Sail-yard-rope'!$B$4:$K$159,5)</f>
        <v>Eye in deck</v>
      </c>
      <c r="E171" s="7">
        <f>VLOOKUP($B171,'Sail-yard-rope'!$B$4:$K$159,10)</f>
        <v>0</v>
      </c>
      <c r="F171" s="12">
        <f>VLOOKUP($B171,'Sail-yard-rope'!$B$4:$K$159,6)</f>
        <v>0</v>
      </c>
      <c r="G171" s="12">
        <f>VLOOKUP($B171,'Sail-yard-rope'!$B$4:$K$159,7)</f>
        <v>0</v>
      </c>
      <c r="H171" s="21">
        <f>VLOOKUP($B171,'Sail-yard-rope'!$B$4:$K$159,8)</f>
        <v>0</v>
      </c>
      <c r="I171" s="12">
        <f>VLOOKUP($B171,'Sail-yard-rope'!$B$4:$K$159,9)</f>
        <v>0</v>
      </c>
    </row>
    <row r="172" spans="1:9" s="17" customFormat="1" x14ac:dyDescent="0.45">
      <c r="A172" s="7"/>
      <c r="B172" s="24">
        <v>151</v>
      </c>
      <c r="C172" s="7" t="str">
        <f>VLOOKUP($B172,'Sail-yard-rope'!$B$4:$K$159,2)</f>
        <v>Boat gripes fore and aft</v>
      </c>
      <c r="D172" s="7" t="str">
        <f>VLOOKUP($B172,'Sail-yard-rope'!$B$4:$K$159,5)</f>
        <v>Tied to eyes, over the boat</v>
      </c>
      <c r="E172" s="7">
        <f>VLOOKUP($B172,'Sail-yard-rope'!$B$4:$K$159,10)</f>
        <v>0</v>
      </c>
      <c r="F172" s="12">
        <f>VLOOKUP($B172,'Sail-yard-rope'!$B$4:$K$159,6)</f>
        <v>0</v>
      </c>
      <c r="G172" s="12">
        <f>VLOOKUP($B172,'Sail-yard-rope'!$B$4:$K$159,7)</f>
        <v>271</v>
      </c>
      <c r="H172" s="21">
        <f>VLOOKUP($B172,'Sail-yard-rope'!$B$4:$K$159,8)</f>
        <v>0</v>
      </c>
      <c r="I172" s="12">
        <f>VLOOKUP($B172,'Sail-yard-rope'!$B$4:$K$159,9)</f>
        <v>0</v>
      </c>
    </row>
    <row r="173" spans="1:9" s="17" customFormat="1" ht="57" x14ac:dyDescent="0.45">
      <c r="A173" s="7" t="s">
        <v>501</v>
      </c>
      <c r="B173" s="24">
        <v>39</v>
      </c>
      <c r="C173" s="7" t="str">
        <f>VLOOKUP($B173,'Sail-yard-rope'!$B$4:$K$159,2)</f>
        <v>Spread yard Braces P</v>
      </c>
      <c r="D173" s="7" t="str">
        <f>VLOOKUP($B173,'Sail-yard-rope'!$B$4:$K$159,5)</f>
        <v>Main fife rail, around post
Eye on deck for block
Shared block at main trestle tree. Tie to spread yard</v>
      </c>
      <c r="E173" s="7" t="str">
        <f>VLOOKUP($B173,'Sail-yard-rope'!$B$4:$K$159,10)</f>
        <v>Via main mast. D block shared with topsail brace</v>
      </c>
      <c r="F173" s="12">
        <f>VLOOKUP($B173,'Sail-yard-rope'!$B$4:$K$159,6)</f>
        <v>0</v>
      </c>
      <c r="G173" s="12">
        <f>VLOOKUP($B173,'Sail-yard-rope'!$B$4:$K$159,7)</f>
        <v>0</v>
      </c>
      <c r="H173" s="21">
        <f>VLOOKUP($B173,'Sail-yard-rope'!$B$4:$K$159,8)</f>
        <v>0</v>
      </c>
      <c r="I173" s="12" t="str">
        <f>VLOOKUP($B173,'Sail-yard-rope'!$B$4:$K$159,9)</f>
        <v>92, 93</v>
      </c>
    </row>
    <row r="174" spans="1:9" s="17" customFormat="1" ht="57" x14ac:dyDescent="0.45">
      <c r="A174" s="7"/>
      <c r="B174" s="24">
        <v>40</v>
      </c>
      <c r="C174" s="7" t="str">
        <f>VLOOKUP($B174,'Sail-yard-rope'!$B$4:$K$159,2)</f>
        <v>Spread yard Braces S</v>
      </c>
      <c r="D174" s="7" t="str">
        <f>VLOOKUP($B174,'Sail-yard-rope'!$B$4:$K$159,5)</f>
        <v>Main fife rail, around post
Eye on deck for block
Shared block at main trestle tree. Tie to spread yard</v>
      </c>
      <c r="E174" s="7" t="str">
        <f>VLOOKUP($B174,'Sail-yard-rope'!$B$4:$K$159,10)</f>
        <v>Via main mast. D block shared with topsail brace</v>
      </c>
      <c r="F174" s="12">
        <f>VLOOKUP($B174,'Sail-yard-rope'!$B$4:$K$159,6)</f>
        <v>0</v>
      </c>
      <c r="G174" s="12">
        <f>VLOOKUP($B174,'Sail-yard-rope'!$B$4:$K$159,7)</f>
        <v>0</v>
      </c>
      <c r="H174" s="21">
        <f>VLOOKUP($B174,'Sail-yard-rope'!$B$4:$K$159,8)</f>
        <v>0</v>
      </c>
      <c r="I174" s="12" t="str">
        <f>VLOOKUP($B174,'Sail-yard-rope'!$B$4:$K$159,9)</f>
        <v>92, 93</v>
      </c>
    </row>
    <row r="175" spans="1:9" s="17" customFormat="1" ht="57" x14ac:dyDescent="0.45">
      <c r="A175" s="7"/>
      <c r="B175" s="24">
        <v>74</v>
      </c>
      <c r="C175" s="7" t="str">
        <f>VLOOKUP($B175,'Sail-yard-rope'!$B$4:$K$159,2)</f>
        <v>Fore gaff Vangs P</v>
      </c>
      <c r="D175" s="7" t="str">
        <f>VLOOKUP($B175,'Sail-yard-rope'!$B$4:$K$159,5)</f>
        <v>Tied to end of yard. 
One block on fall, one hooked to eye on deck near pinrail. 
Main pinrail P</v>
      </c>
      <c r="E175" s="7" t="str">
        <f>VLOOKUP($B175,'Sail-yard-rope'!$B$4:$K$159,10)</f>
        <v>Not sure which arrangement to use. See on model where the deck is less crowded
The vangs can also function as the peak downhaulers</v>
      </c>
      <c r="F175" s="12">
        <f>VLOOKUP($B175,'Sail-yard-rope'!$B$4:$K$159,6)</f>
        <v>0</v>
      </c>
      <c r="G175" s="12" t="str">
        <f>VLOOKUP($B175,'Sail-yard-rope'!$B$4:$K$159,7)</f>
        <v>218,9</v>
      </c>
      <c r="H175" s="21" t="str">
        <f>VLOOKUP($B175,'Sail-yard-rope'!$B$4:$K$159,8)</f>
        <v>176,7;184,5</v>
      </c>
      <c r="I175" s="12">
        <f>VLOOKUP($B175,'Sail-yard-rope'!$B$4:$K$159,9)</f>
        <v>95</v>
      </c>
    </row>
    <row r="176" spans="1:9" s="17" customFormat="1" ht="57" x14ac:dyDescent="0.45">
      <c r="A176" s="7"/>
      <c r="B176" s="24">
        <v>75</v>
      </c>
      <c r="C176" s="7" t="str">
        <f>VLOOKUP($B176,'Sail-yard-rope'!$B$4:$K$159,2)</f>
        <v>Fore gaff Vangs S</v>
      </c>
      <c r="D176" s="7" t="str">
        <f>VLOOKUP($B176,'Sail-yard-rope'!$B$4:$K$159,5)</f>
        <v>Tied to end of yard. 
One block on fall, one hooked to eye on deck near pinrail. 
Main pinrail S</v>
      </c>
      <c r="E176" s="7" t="str">
        <f>VLOOKUP($B176,'Sail-yard-rope'!$B$4:$K$159,10)</f>
        <v>Not sure which arrangement to use. See on model where the deck is less crowded
The vangs can also function as the peak downhaulers</v>
      </c>
      <c r="F176" s="12">
        <f>VLOOKUP($B176,'Sail-yard-rope'!$B$4:$K$159,6)</f>
        <v>0</v>
      </c>
      <c r="G176" s="12" t="str">
        <f>VLOOKUP($B176,'Sail-yard-rope'!$B$4:$K$159,7)</f>
        <v>218,9</v>
      </c>
      <c r="H176" s="21" t="str">
        <f>VLOOKUP($B176,'Sail-yard-rope'!$B$4:$K$159,8)</f>
        <v>176,7;184,5</v>
      </c>
      <c r="I176" s="12">
        <f>VLOOKUP($B176,'Sail-yard-rope'!$B$4:$K$159,9)</f>
        <v>95</v>
      </c>
    </row>
    <row r="177" spans="1:9" s="17" customFormat="1" ht="57" x14ac:dyDescent="0.45">
      <c r="A177" s="7"/>
      <c r="B177" s="24">
        <v>76</v>
      </c>
      <c r="C177" s="7" t="str">
        <f>VLOOKUP($B177,'Sail-yard-rope'!$B$4:$K$159,2)</f>
        <v>Fore gaff Sheets P</v>
      </c>
      <c r="D177" s="7" t="str">
        <f>VLOOKUP($B177,'Sail-yard-rope'!$B$4:$K$159,5)</f>
        <v>Blocks hooked to sail and eye on deck
Belay main fife rail or mast?</v>
      </c>
      <c r="E177" s="7" t="str">
        <f>VLOOKUP($B177,'Sail-yard-rope'!$B$4:$K$159,10)</f>
        <v>One is used, one left loose. Hooked to sail so can be moved to a reef cringle? 
See on model where the deck is less crowded - aft of main ladderway?</v>
      </c>
      <c r="F177" s="12">
        <f>VLOOKUP($B177,'Sail-yard-rope'!$B$4:$K$159,6)</f>
        <v>0</v>
      </c>
      <c r="G177" s="12">
        <f>VLOOKUP($B177,'Sail-yard-rope'!$B$4:$K$159,7)</f>
        <v>0</v>
      </c>
      <c r="H177" s="21" t="str">
        <f>VLOOKUP($B177,'Sail-yard-rope'!$B$4:$K$159,8)</f>
        <v>185 (1)</v>
      </c>
      <c r="I177" s="12">
        <f>VLOOKUP($B177,'Sail-yard-rope'!$B$4:$K$159,9)</f>
        <v>108</v>
      </c>
    </row>
    <row r="178" spans="1:9" s="17" customFormat="1" ht="57" x14ac:dyDescent="0.45">
      <c r="A178" s="7"/>
      <c r="B178" s="24">
        <v>77</v>
      </c>
      <c r="C178" s="7" t="str">
        <f>VLOOKUP($B178,'Sail-yard-rope'!$B$4:$K$159,2)</f>
        <v>Fore gaff Sheets S</v>
      </c>
      <c r="D178" s="7" t="str">
        <f>VLOOKUP($B178,'Sail-yard-rope'!$B$4:$K$159,5)</f>
        <v>Blocks hooked to sail and eye on deck
Belay main fife rail or mast?</v>
      </c>
      <c r="E178" s="7" t="str">
        <f>VLOOKUP($B178,'Sail-yard-rope'!$B$4:$K$159,10)</f>
        <v>One is used, one left loose. Hooked to sail so can be moved to a reef cringle? 
See on model where the deck is less crowded - aft of main ladderway?</v>
      </c>
      <c r="F178" s="12">
        <f>VLOOKUP($B178,'Sail-yard-rope'!$B$4:$K$159,6)</f>
        <v>0</v>
      </c>
      <c r="G178" s="12">
        <f>VLOOKUP($B178,'Sail-yard-rope'!$B$4:$K$159,7)</f>
        <v>0</v>
      </c>
      <c r="H178" s="21" t="str">
        <f>VLOOKUP($B178,'Sail-yard-rope'!$B$4:$K$159,8)</f>
        <v>185 (1)</v>
      </c>
      <c r="I178" s="12">
        <f>VLOOKUP($B178,'Sail-yard-rope'!$B$4:$K$159,9)</f>
        <v>108</v>
      </c>
    </row>
    <row r="179" spans="1:9" s="17" customFormat="1" ht="28.5" x14ac:dyDescent="0.45">
      <c r="A179" s="7"/>
      <c r="B179" s="24">
        <v>94</v>
      </c>
      <c r="C179" s="7" t="str">
        <f>VLOOKUP($B179,'Sail-yard-rope'!$B$4:$K$159,2)</f>
        <v>Main topmast Ensign halyard</v>
      </c>
      <c r="D179" s="7" t="str">
        <f>VLOOKUP($B179,'Sail-yard-rope'!$B$4:$K$159,5)</f>
        <v>Topmast cap
Aft ladderway cover?</v>
      </c>
      <c r="E179" s="7" t="str">
        <f>VLOOKUP($B179,'Sail-yard-rope'!$B$4:$K$159,10)</f>
        <v>Flags.  Main fife rail is crowded area</v>
      </c>
      <c r="F179" s="12">
        <f>VLOOKUP($B179,'Sail-yard-rope'!$B$4:$K$159,6)</f>
        <v>0</v>
      </c>
      <c r="G179" s="12">
        <f>VLOOKUP($B179,'Sail-yard-rope'!$B$4:$K$159,7)</f>
        <v>219</v>
      </c>
      <c r="H179" s="21">
        <f>VLOOKUP($B179,'Sail-yard-rope'!$B$4:$K$159,8)</f>
        <v>0</v>
      </c>
      <c r="I179" s="12">
        <f>VLOOKUP($B179,'Sail-yard-rope'!$B$4:$K$159,9)</f>
        <v>0</v>
      </c>
    </row>
    <row r="180" spans="1:9" s="17" customFormat="1" ht="42.75" x14ac:dyDescent="0.45">
      <c r="A180" s="7"/>
      <c r="B180" s="24">
        <v>100</v>
      </c>
      <c r="C180" s="7" t="str">
        <f>VLOOKUP($B180,'Sail-yard-rope'!$B$4:$K$159,2)</f>
        <v>Main gaff yard Downhauler throat</v>
      </c>
      <c r="D180" s="7" t="str">
        <f>VLOOKUP($B180,'Sail-yard-rope'!$B$4:$K$159,5)</f>
        <v>Block hooked under jaws
Block hooked to eye on deck?
Belayed to main fife rail?</v>
      </c>
      <c r="E180" s="7" t="str">
        <f>VLOOKUP($B180,'Sail-yard-rope'!$B$4:$K$159,10)</f>
        <v>Used for furling and reefing. Marquardt p176 (2)</v>
      </c>
      <c r="F180" s="12">
        <f>VLOOKUP($B180,'Sail-yard-rope'!$B$4:$K$159,6)</f>
        <v>0</v>
      </c>
      <c r="G180" s="12">
        <f>VLOOKUP($B180,'Sail-yard-rope'!$B$4:$K$159,7)</f>
        <v>0</v>
      </c>
      <c r="H180" s="21" t="str">
        <f>VLOOKUP($B180,'Sail-yard-rope'!$B$4:$K$159,8)</f>
        <v>176-7</v>
      </c>
      <c r="I180" s="12">
        <f>VLOOKUP($B180,'Sail-yard-rope'!$B$4:$K$159,9)</f>
        <v>0</v>
      </c>
    </row>
    <row r="181" spans="1:9" s="17" customFormat="1" ht="71.25" x14ac:dyDescent="0.45">
      <c r="A181" s="7"/>
      <c r="B181" s="24">
        <v>102</v>
      </c>
      <c r="C181" s="7" t="str">
        <f>VLOOKUP($B181,'Sail-yard-rope'!$B$4:$K$159,2)</f>
        <v>Main boom Topping lift P</v>
      </c>
      <c r="D181" s="7" t="str">
        <f>VLOOKUP($B181,'Sail-yard-rope'!$B$4:$K$159,5)</f>
        <v>Tie to boom, 0.5xD at mast head, 1xD. 1xS hooked to eye on deck. 
Cleat on mast</v>
      </c>
      <c r="E181" s="7" t="str">
        <f>VLOOKUP($B181,'Sail-yard-rope'!$B$4:$K$159,10)</f>
        <v>Lever p44 (269): 'more common'. 
Marquardt p176 (6) and Petrejus: same or similar to Lever. 0.5xD shared P&amp;S
Petersson: pinrail on mast, boom lifted in two places. 2xS, cleat each side</v>
      </c>
      <c r="F181" s="12" t="str">
        <f>VLOOKUP($B181,'Sail-yard-rope'!$B$4:$K$159,6)</f>
        <v>Lever 44 (269)</v>
      </c>
      <c r="G181" s="12">
        <f>VLOOKUP($B181,'Sail-yard-rope'!$B$4:$K$159,7)</f>
        <v>217</v>
      </c>
      <c r="H181" s="21" t="str">
        <f>VLOOKUP($B181,'Sail-yard-rope'!$B$4:$K$159,8)</f>
        <v>176;177</v>
      </c>
      <c r="I181" s="12">
        <f>VLOOKUP($B181,'Sail-yard-rope'!$B$4:$K$159,9)</f>
        <v>97</v>
      </c>
    </row>
    <row r="182" spans="1:9" s="17" customFormat="1" ht="71.25" x14ac:dyDescent="0.45">
      <c r="A182" s="7"/>
      <c r="B182" s="24">
        <v>103</v>
      </c>
      <c r="C182" s="7" t="str">
        <f>VLOOKUP($B182,'Sail-yard-rope'!$B$4:$K$159,2)</f>
        <v>Main boom Topping lift S</v>
      </c>
      <c r="D182" s="7" t="str">
        <f>VLOOKUP($B182,'Sail-yard-rope'!$B$4:$K$159,5)</f>
        <v>Tie to boom, 0.5xD at mast head, 1xD. 1xS hooked to eye on deck. 
Cleat on mast</v>
      </c>
      <c r="E182" s="7" t="str">
        <f>VLOOKUP($B182,'Sail-yard-rope'!$B$4:$K$159,10)</f>
        <v>Lever p44 (269): 'more common'. 
Marquardt p176 (6) and Petrejus: same or similar to Lever. 0.5xD shared P&amp;S
Petersson: pinrail on mast, boom lifted in two places. 2xS, cleat each side</v>
      </c>
      <c r="F182" s="12" t="str">
        <f>VLOOKUP($B182,'Sail-yard-rope'!$B$4:$K$159,6)</f>
        <v>Lever 44 (269)</v>
      </c>
      <c r="G182" s="12">
        <f>VLOOKUP($B182,'Sail-yard-rope'!$B$4:$K$159,7)</f>
        <v>217</v>
      </c>
      <c r="H182" s="21" t="str">
        <f>VLOOKUP($B182,'Sail-yard-rope'!$B$4:$K$159,8)</f>
        <v>176;177</v>
      </c>
      <c r="I182" s="12">
        <f>VLOOKUP($B182,'Sail-yard-rope'!$B$4:$K$159,9)</f>
        <v>97</v>
      </c>
    </row>
    <row r="183" spans="1:9" s="17" customFormat="1" ht="57" x14ac:dyDescent="0.45">
      <c r="A183" s="7" t="s">
        <v>486</v>
      </c>
      <c r="B183" s="24">
        <v>39</v>
      </c>
      <c r="C183" s="7" t="str">
        <f>VLOOKUP($B183,'Sail-yard-rope'!$B$4:$K$159,2)</f>
        <v>Spread yard Braces P</v>
      </c>
      <c r="D183" s="7" t="str">
        <f>VLOOKUP($B183,'Sail-yard-rope'!$B$4:$K$159,5)</f>
        <v>Main fife rail, around post
Eye on deck for block
Shared block at main trestle tree. Tie to spread yard</v>
      </c>
      <c r="E183" s="7" t="str">
        <f>VLOOKUP($B183,'Sail-yard-rope'!$B$4:$K$159,10)</f>
        <v>Via main mast. D block shared with topsail brace</v>
      </c>
      <c r="F183" s="12">
        <f>VLOOKUP($B183,'Sail-yard-rope'!$B$4:$K$159,6)</f>
        <v>0</v>
      </c>
      <c r="G183" s="12">
        <f>VLOOKUP($B183,'Sail-yard-rope'!$B$4:$K$159,7)</f>
        <v>0</v>
      </c>
      <c r="H183" s="21">
        <f>VLOOKUP($B183,'Sail-yard-rope'!$B$4:$K$159,8)</f>
        <v>0</v>
      </c>
      <c r="I183" s="12" t="str">
        <f>VLOOKUP($B183,'Sail-yard-rope'!$B$4:$K$159,9)</f>
        <v>92, 93</v>
      </c>
    </row>
    <row r="184" spans="1:9" s="17" customFormat="1" ht="57" x14ac:dyDescent="0.45">
      <c r="A184" s="7"/>
      <c r="B184" s="24">
        <v>40</v>
      </c>
      <c r="C184" s="7" t="str">
        <f>VLOOKUP($B184,'Sail-yard-rope'!$B$4:$K$159,2)</f>
        <v>Spread yard Braces S</v>
      </c>
      <c r="D184" s="7" t="str">
        <f>VLOOKUP($B184,'Sail-yard-rope'!$B$4:$K$159,5)</f>
        <v>Main fife rail, around post
Eye on deck for block
Shared block at main trestle tree. Tie to spread yard</v>
      </c>
      <c r="E184" s="7" t="str">
        <f>VLOOKUP($B184,'Sail-yard-rope'!$B$4:$K$159,10)</f>
        <v>Via main mast. D block shared with topsail brace</v>
      </c>
      <c r="F184" s="12">
        <f>VLOOKUP($B184,'Sail-yard-rope'!$B$4:$K$159,6)</f>
        <v>0</v>
      </c>
      <c r="G184" s="12">
        <f>VLOOKUP($B184,'Sail-yard-rope'!$B$4:$K$159,7)</f>
        <v>0</v>
      </c>
      <c r="H184" s="21">
        <f>VLOOKUP($B184,'Sail-yard-rope'!$B$4:$K$159,8)</f>
        <v>0</v>
      </c>
      <c r="I184" s="12" t="str">
        <f>VLOOKUP($B184,'Sail-yard-rope'!$B$4:$K$159,9)</f>
        <v>92, 93</v>
      </c>
    </row>
    <row r="185" spans="1:9" s="17" customFormat="1" ht="57" x14ac:dyDescent="0.45">
      <c r="A185" s="7"/>
      <c r="B185" s="24">
        <v>76</v>
      </c>
      <c r="C185" s="7" t="str">
        <f>VLOOKUP($B185,'Sail-yard-rope'!$B$4:$K$159,2)</f>
        <v>Fore gaff Sheets P</v>
      </c>
      <c r="D185" s="7" t="str">
        <f>VLOOKUP($B185,'Sail-yard-rope'!$B$4:$K$159,5)</f>
        <v>Blocks hooked to sail and eye on deck
Belay main fife rail or mast?</v>
      </c>
      <c r="E185" s="7" t="str">
        <f>VLOOKUP($B185,'Sail-yard-rope'!$B$4:$K$159,10)</f>
        <v>One is used, one left loose. Hooked to sail so can be moved to a reef cringle? 
See on model where the deck is less crowded - aft of main ladderway?</v>
      </c>
      <c r="F185" s="12">
        <f>VLOOKUP($B185,'Sail-yard-rope'!$B$4:$K$159,6)</f>
        <v>0</v>
      </c>
      <c r="G185" s="12">
        <f>VLOOKUP($B185,'Sail-yard-rope'!$B$4:$K$159,7)</f>
        <v>0</v>
      </c>
      <c r="H185" s="21" t="str">
        <f>VLOOKUP($B185,'Sail-yard-rope'!$B$4:$K$159,8)</f>
        <v>185 (1)</v>
      </c>
      <c r="I185" s="12">
        <f>VLOOKUP($B185,'Sail-yard-rope'!$B$4:$K$159,9)</f>
        <v>108</v>
      </c>
    </row>
    <row r="186" spans="1:9" s="17" customFormat="1" ht="57" x14ac:dyDescent="0.45">
      <c r="A186" s="7"/>
      <c r="B186" s="24">
        <v>77</v>
      </c>
      <c r="C186" s="7" t="str">
        <f>VLOOKUP($B186,'Sail-yard-rope'!$B$4:$K$159,2)</f>
        <v>Fore gaff Sheets S</v>
      </c>
      <c r="D186" s="7" t="str">
        <f>VLOOKUP($B186,'Sail-yard-rope'!$B$4:$K$159,5)</f>
        <v>Blocks hooked to sail and eye on deck
Belay main fife rail or mast?</v>
      </c>
      <c r="E186" s="7" t="str">
        <f>VLOOKUP($B186,'Sail-yard-rope'!$B$4:$K$159,10)</f>
        <v>One is used, one left loose. Hooked to sail so can be moved to a reef cringle? 
See on model where the deck is less crowded - aft of main ladderway?</v>
      </c>
      <c r="F186" s="12">
        <f>VLOOKUP($B186,'Sail-yard-rope'!$B$4:$K$159,6)</f>
        <v>0</v>
      </c>
      <c r="G186" s="12">
        <f>VLOOKUP($B186,'Sail-yard-rope'!$B$4:$K$159,7)</f>
        <v>0</v>
      </c>
      <c r="H186" s="21" t="str">
        <f>VLOOKUP($B186,'Sail-yard-rope'!$B$4:$K$159,8)</f>
        <v>185 (1)</v>
      </c>
      <c r="I186" s="12">
        <f>VLOOKUP($B186,'Sail-yard-rope'!$B$4:$K$159,9)</f>
        <v>108</v>
      </c>
    </row>
    <row r="187" spans="1:9" s="17" customFormat="1" ht="42.75" x14ac:dyDescent="0.45">
      <c r="A187" s="7"/>
      <c r="B187" s="24">
        <v>100</v>
      </c>
      <c r="C187" s="7" t="str">
        <f>VLOOKUP($B187,'Sail-yard-rope'!$B$4:$K$159,2)</f>
        <v>Main gaff yard Downhauler throat</v>
      </c>
      <c r="D187" s="7" t="str">
        <f>VLOOKUP($B187,'Sail-yard-rope'!$B$4:$K$159,5)</f>
        <v>Block hooked under jaws
Block hooked to eye on deck?
Belayed to main fife rail?</v>
      </c>
      <c r="E187" s="7" t="str">
        <f>VLOOKUP($B187,'Sail-yard-rope'!$B$4:$K$159,10)</f>
        <v>Used for furling and reefing. Marquardt p176 (2)</v>
      </c>
      <c r="F187" s="12">
        <f>VLOOKUP($B187,'Sail-yard-rope'!$B$4:$K$159,6)</f>
        <v>0</v>
      </c>
      <c r="G187" s="12">
        <f>VLOOKUP($B187,'Sail-yard-rope'!$B$4:$K$159,7)</f>
        <v>0</v>
      </c>
      <c r="H187" s="21" t="str">
        <f>VLOOKUP($B187,'Sail-yard-rope'!$B$4:$K$159,8)</f>
        <v>176-7</v>
      </c>
      <c r="I187" s="12">
        <f>VLOOKUP($B187,'Sail-yard-rope'!$B$4:$K$159,9)</f>
        <v>0</v>
      </c>
    </row>
    <row r="188" spans="1:9" s="17" customFormat="1" ht="28.5" x14ac:dyDescent="0.45">
      <c r="A188" s="7"/>
      <c r="B188" s="24">
        <v>107</v>
      </c>
      <c r="C188" s="7" t="str">
        <f>VLOOKUP($B188,'Sail-yard-rope'!$B$4:$K$159,2)</f>
        <v>Main sail (gaff) Trice line</v>
      </c>
      <c r="D188" s="7" t="str">
        <f>VLOOKUP($B188,'Sail-yard-rope'!$B$4:$K$159,5)</f>
        <v>Tack of sail, 1xS on gaff jaws
Belay fife rail or somewhere</v>
      </c>
      <c r="E188" s="7" t="str">
        <f>VLOOKUP($B188,'Sail-yard-rope'!$B$4:$K$159,10)</f>
        <v>Raise lower corner of sail by the mast. Chapelle paintings</v>
      </c>
      <c r="F188" s="12" t="str">
        <f>VLOOKUP($B188,'Sail-yard-rope'!$B$4:$K$159,6)</f>
        <v>Chapelle</v>
      </c>
      <c r="G188" s="12">
        <f>VLOOKUP($B188,'Sail-yard-rope'!$B$4:$K$159,7)</f>
        <v>219</v>
      </c>
      <c r="H188" s="21">
        <f>VLOOKUP($B188,'Sail-yard-rope'!$B$4:$K$159,8)</f>
        <v>186</v>
      </c>
      <c r="I188" s="12">
        <f>VLOOKUP($B188,'Sail-yard-rope'!$B$4:$K$159,9)</f>
        <v>0</v>
      </c>
    </row>
    <row r="189" spans="1:9" s="17" customFormat="1" ht="57" x14ac:dyDescent="0.45">
      <c r="A189" s="7"/>
      <c r="B189" s="24">
        <v>113</v>
      </c>
      <c r="C189" s="7" t="str">
        <f>VLOOKUP($B189,'Sail-yard-rope'!$B$4:$K$159,2)</f>
        <v>Main topsail Sheet (from clew)</v>
      </c>
      <c r="D189" s="7" t="str">
        <f>VLOOKUP($B189,'Sail-yard-rope'!$B$4:$K$159,5)</f>
        <v>Through sheave in main gaff, 1xS below gaff jaws.
Main fife rail</v>
      </c>
      <c r="E189" s="7" t="str">
        <f>VLOOKUP($B189,'Sail-yard-rope'!$B$4:$K$159,10)</f>
        <v>Petersson: sheave in main gaff yard, block below gaff yard by mast
Marquadt: thimble or block on end of gaff yard, then direct to fife rail?</v>
      </c>
      <c r="F189" s="12">
        <f>VLOOKUP($B189,'Sail-yard-rope'!$B$4:$K$159,6)</f>
        <v>0</v>
      </c>
      <c r="G189" s="12">
        <f>VLOOKUP($B189,'Sail-yard-rope'!$B$4:$K$159,7)</f>
        <v>0</v>
      </c>
      <c r="H189" s="21">
        <f>VLOOKUP($B189,'Sail-yard-rope'!$B$4:$K$159,8)</f>
        <v>185</v>
      </c>
      <c r="I189" s="12">
        <f>VLOOKUP($B189,'Sail-yard-rope'!$B$4:$K$159,9)</f>
        <v>109</v>
      </c>
    </row>
    <row r="190" spans="1:9" s="17" customFormat="1" ht="57" x14ac:dyDescent="0.45">
      <c r="A190" s="7"/>
      <c r="B190" s="24">
        <v>114</v>
      </c>
      <c r="C190" s="7" t="str">
        <f>VLOOKUP($B190,'Sail-yard-rope'!$B$4:$K$159,2)</f>
        <v>Main topsail Tack</v>
      </c>
      <c r="D190" s="7" t="str">
        <f>VLOOKUP($B190,'Sail-yard-rope'!$B$4:$K$159,5)</f>
        <v>Main fife rail</v>
      </c>
      <c r="E190" s="7" t="str">
        <f>VLOOKUP($B190,'Sail-yard-rope'!$B$4:$K$159,10)</f>
        <v>Petersson calls it 'throat'; belayed directly to main fife rail
Marquardt shows lacing to mast, and says tack can be tied to gaff yard</v>
      </c>
      <c r="F190" s="12">
        <f>VLOOKUP($B190,'Sail-yard-rope'!$B$4:$K$159,6)</f>
        <v>0</v>
      </c>
      <c r="G190" s="12">
        <f>VLOOKUP($B190,'Sail-yard-rope'!$B$4:$K$159,7)</f>
        <v>0</v>
      </c>
      <c r="H190" s="21" t="str">
        <f>VLOOKUP($B190,'Sail-yard-rope'!$B$4:$K$159,8)</f>
        <v>185,6</v>
      </c>
      <c r="I190" s="12">
        <f>VLOOKUP($B190,'Sail-yard-rope'!$B$4:$K$159,9)</f>
        <v>109</v>
      </c>
    </row>
    <row r="191" spans="1:9" s="17" customFormat="1" ht="71.25" x14ac:dyDescent="0.45">
      <c r="A191" s="7" t="s">
        <v>487</v>
      </c>
      <c r="B191" s="24">
        <v>102</v>
      </c>
      <c r="C191" s="7" t="str">
        <f>VLOOKUP($B191,'Sail-yard-rope'!$B$4:$K$159,2)</f>
        <v>Main boom Topping lift P</v>
      </c>
      <c r="D191" s="7" t="str">
        <f>VLOOKUP($B191,'Sail-yard-rope'!$B$4:$K$159,5)</f>
        <v>Tie to boom, 0.5xD at mast head, 1xD. 1xS hooked to eye on deck. 
Cleat on mast</v>
      </c>
      <c r="E191" s="7" t="str">
        <f>VLOOKUP($B191,'Sail-yard-rope'!$B$4:$K$159,10)</f>
        <v>Lever p44 (269): 'more common'. 
Marquardt p176 (6) and Petrejus: same or similar to Lever. 0.5xD shared P&amp;S
Petersson: pinrail on mast, boom lifted in two places. 2xS, cleat each side</v>
      </c>
      <c r="F191" s="12" t="str">
        <f>VLOOKUP($B191,'Sail-yard-rope'!$B$4:$K$159,6)</f>
        <v>Lever 44 (269)</v>
      </c>
      <c r="G191" s="12">
        <f>VLOOKUP($B191,'Sail-yard-rope'!$B$4:$K$159,7)</f>
        <v>217</v>
      </c>
      <c r="H191" s="21" t="str">
        <f>VLOOKUP($B191,'Sail-yard-rope'!$B$4:$K$159,8)</f>
        <v>176;177</v>
      </c>
      <c r="I191" s="12">
        <f>VLOOKUP($B191,'Sail-yard-rope'!$B$4:$K$159,9)</f>
        <v>97</v>
      </c>
    </row>
    <row r="192" spans="1:9" s="17" customFormat="1" ht="71.25" x14ac:dyDescent="0.45">
      <c r="A192" s="7"/>
      <c r="B192" s="24">
        <v>103</v>
      </c>
      <c r="C192" s="7" t="str">
        <f>VLOOKUP($B192,'Sail-yard-rope'!$B$4:$K$159,2)</f>
        <v>Main boom Topping lift S</v>
      </c>
      <c r="D192" s="7" t="str">
        <f>VLOOKUP($B192,'Sail-yard-rope'!$B$4:$K$159,5)</f>
        <v>Tie to boom, 0.5xD at mast head, 1xD. 1xS hooked to eye on deck. 
Cleat on mast</v>
      </c>
      <c r="E192" s="7" t="str">
        <f>VLOOKUP($B192,'Sail-yard-rope'!$B$4:$K$159,10)</f>
        <v>Lever p44 (269): 'more common'. 
Marquardt p176 (6) and Petrejus: same or similar to Lever. 0.5xD shared P&amp;S
Petersson: pinrail on mast, boom lifted in two places. 2xS, cleat each side</v>
      </c>
      <c r="F192" s="12" t="str">
        <f>VLOOKUP($B192,'Sail-yard-rope'!$B$4:$K$159,6)</f>
        <v>Lever 44 (269)</v>
      </c>
      <c r="G192" s="12">
        <f>VLOOKUP($B192,'Sail-yard-rope'!$B$4:$K$159,7)</f>
        <v>217</v>
      </c>
      <c r="H192" s="21" t="str">
        <f>VLOOKUP($B192,'Sail-yard-rope'!$B$4:$K$159,8)</f>
        <v>176;177</v>
      </c>
      <c r="I192" s="12">
        <f>VLOOKUP($B192,'Sail-yard-rope'!$B$4:$K$159,9)</f>
        <v>97</v>
      </c>
    </row>
    <row r="193" spans="1:9" s="17" customFormat="1" ht="57" x14ac:dyDescent="0.45">
      <c r="A193" s="7" t="s">
        <v>513</v>
      </c>
      <c r="B193" s="24">
        <v>54</v>
      </c>
      <c r="C193" s="7" t="str">
        <f>VLOOKUP($B193,'Sail-yard-rope'!$B$4:$K$159,2)</f>
        <v>Fore topsail Braces P</v>
      </c>
      <c r="D193" s="7" t="str">
        <f>VLOOKUP($B193,'Sail-yard-rope'!$B$4:$K$159,5)</f>
        <v>Tied to end of yard
Shared double block on main trestle trees
Main pinrail P</v>
      </c>
      <c r="E193" s="7" t="str">
        <f>VLOOKUP($B193,'Sail-yard-rope'!$B$4:$K$159,10)</f>
        <v>Via main mast. D block shared with spreadyard brace</v>
      </c>
      <c r="F193" s="12">
        <f>VLOOKUP($B193,'Sail-yard-rope'!$B$4:$K$159,6)</f>
        <v>0</v>
      </c>
      <c r="G193" s="12">
        <f>VLOOKUP($B193,'Sail-yard-rope'!$B$4:$K$159,7)</f>
        <v>0</v>
      </c>
      <c r="H193" s="21">
        <f>VLOOKUP($B193,'Sail-yard-rope'!$B$4:$K$159,8)</f>
        <v>175</v>
      </c>
      <c r="I193" s="12">
        <f>VLOOKUP($B193,'Sail-yard-rope'!$B$4:$K$159,9)</f>
        <v>92</v>
      </c>
    </row>
    <row r="194" spans="1:9" s="17" customFormat="1" ht="57" x14ac:dyDescent="0.45">
      <c r="A194" s="7"/>
      <c r="B194" s="24">
        <v>74</v>
      </c>
      <c r="C194" s="7" t="str">
        <f>VLOOKUP($B194,'Sail-yard-rope'!$B$4:$K$159,2)</f>
        <v>Fore gaff Vangs P</v>
      </c>
      <c r="D194" s="7" t="str">
        <f>VLOOKUP($B194,'Sail-yard-rope'!$B$4:$K$159,5)</f>
        <v>Tied to end of yard. 
One block on fall, one hooked to eye on deck near pinrail. 
Main pinrail P</v>
      </c>
      <c r="E194" s="7" t="str">
        <f>VLOOKUP($B194,'Sail-yard-rope'!$B$4:$K$159,10)</f>
        <v>Not sure which arrangement to use. See on model where the deck is less crowded
The vangs can also function as the peak downhaulers</v>
      </c>
      <c r="F194" s="12">
        <f>VLOOKUP($B194,'Sail-yard-rope'!$B$4:$K$159,6)</f>
        <v>0</v>
      </c>
      <c r="G194" s="12" t="str">
        <f>VLOOKUP($B194,'Sail-yard-rope'!$B$4:$K$159,7)</f>
        <v>218,9</v>
      </c>
      <c r="H194" s="21" t="str">
        <f>VLOOKUP($B194,'Sail-yard-rope'!$B$4:$K$159,8)</f>
        <v>176,7;184,5</v>
      </c>
      <c r="I194" s="12">
        <f>VLOOKUP($B194,'Sail-yard-rope'!$B$4:$K$159,9)</f>
        <v>95</v>
      </c>
    </row>
    <row r="195" spans="1:9" s="17" customFormat="1" ht="42.75" x14ac:dyDescent="0.45">
      <c r="A195" s="7"/>
      <c r="B195" s="24">
        <v>96</v>
      </c>
      <c r="C195" s="7" t="str">
        <f>VLOOKUP($B195,'Sail-yard-rope'!$B$4:$K$159,2)</f>
        <v>Main gaff yard Peak halyard</v>
      </c>
      <c r="D195" s="7" t="str">
        <f>VLOOKUP($B195,'Sail-yard-rope'!$B$4:$K$159,5)</f>
        <v>1xS tied to gaff
1xD tied to trestle trees
Main pinrail P? mast?</v>
      </c>
      <c r="E195" s="7" t="str">
        <f>VLOOKUP($B195,'Sail-yard-rope'!$B$4:$K$159,10)</f>
        <v>Petersson and Petrejus show 1xS and 1xD
Lever 43, 44 shows alternatives for throat and peak</v>
      </c>
      <c r="F195" s="12" t="str">
        <f>VLOOKUP($B195,'Sail-yard-rope'!$B$4:$K$159,6)</f>
        <v>Lever 44</v>
      </c>
      <c r="G195" s="12" t="str">
        <f>VLOOKUP($B195,'Sail-yard-rope'!$B$4:$K$159,7)</f>
        <v>218,9</v>
      </c>
      <c r="H195" s="21" t="str">
        <f>VLOOKUP($B195,'Sail-yard-rope'!$B$4:$K$159,8)</f>
        <v>176-7</v>
      </c>
      <c r="I195" s="12">
        <f>VLOOKUP($B195,'Sail-yard-rope'!$B$4:$K$159,9)</f>
        <v>96</v>
      </c>
    </row>
    <row r="196" spans="1:9" s="17" customFormat="1" ht="42.75" x14ac:dyDescent="0.45">
      <c r="A196" s="7"/>
      <c r="B196" s="24">
        <v>112</v>
      </c>
      <c r="C196" s="7" t="str">
        <f>VLOOKUP($B196,'Sail-yard-rope'!$B$4:$K$159,2)</f>
        <v>Main topsail Halyard</v>
      </c>
      <c r="D196" s="7" t="str">
        <f>VLOOKUP($B196,'Sail-yard-rope'!$B$4:$K$159,5)</f>
        <v>Tied to yard, through sheave in topmast. 
Main pinrail P</v>
      </c>
      <c r="E196" s="7" t="str">
        <f>VLOOKUP($B196,'Sail-yard-rope'!$B$4:$K$159,10)</f>
        <v>Petersson: sheave in topmast
Marquardt: block tied to mast head</v>
      </c>
      <c r="F196" s="12">
        <f>VLOOKUP($B196,'Sail-yard-rope'!$B$4:$K$159,6)</f>
        <v>0</v>
      </c>
      <c r="G196" s="12">
        <f>VLOOKUP($B196,'Sail-yard-rope'!$B$4:$K$159,7)</f>
        <v>0</v>
      </c>
      <c r="H196" s="21">
        <f>VLOOKUP($B196,'Sail-yard-rope'!$B$4:$K$159,8)</f>
        <v>185</v>
      </c>
      <c r="I196" s="12">
        <f>VLOOKUP($B196,'Sail-yard-rope'!$B$4:$K$159,9)</f>
        <v>109</v>
      </c>
    </row>
    <row r="197" spans="1:9" s="17" customFormat="1" ht="57" x14ac:dyDescent="0.45">
      <c r="A197" s="7" t="s">
        <v>514</v>
      </c>
      <c r="B197" s="24">
        <v>55</v>
      </c>
      <c r="C197" s="7" t="str">
        <f>VLOOKUP($B197,'Sail-yard-rope'!$B$4:$K$159,2)</f>
        <v>Fore topsail Braces S</v>
      </c>
      <c r="D197" s="7" t="str">
        <f>VLOOKUP($B197,'Sail-yard-rope'!$B$4:$K$159,5)</f>
        <v>Tied to end of yard
Shared double block on main trestle trees
Main pinrail S</v>
      </c>
      <c r="E197" s="7" t="str">
        <f>VLOOKUP($B197,'Sail-yard-rope'!$B$4:$K$159,10)</f>
        <v>Via main mast. D block shared with spreadyard brace</v>
      </c>
      <c r="F197" s="12">
        <f>VLOOKUP($B197,'Sail-yard-rope'!$B$4:$K$159,6)</f>
        <v>0</v>
      </c>
      <c r="G197" s="12">
        <f>VLOOKUP($B197,'Sail-yard-rope'!$B$4:$K$159,7)</f>
        <v>0</v>
      </c>
      <c r="H197" s="21">
        <f>VLOOKUP($B197,'Sail-yard-rope'!$B$4:$K$159,8)</f>
        <v>175</v>
      </c>
      <c r="I197" s="12">
        <f>VLOOKUP($B197,'Sail-yard-rope'!$B$4:$K$159,9)</f>
        <v>92</v>
      </c>
    </row>
    <row r="198" spans="1:9" s="17" customFormat="1" ht="57" x14ac:dyDescent="0.45">
      <c r="A198" s="7"/>
      <c r="B198" s="24">
        <v>75</v>
      </c>
      <c r="C198" s="7" t="str">
        <f>VLOOKUP($B198,'Sail-yard-rope'!$B$4:$K$159,2)</f>
        <v>Fore gaff Vangs S</v>
      </c>
      <c r="D198" s="7" t="str">
        <f>VLOOKUP($B198,'Sail-yard-rope'!$B$4:$K$159,5)</f>
        <v>Tied to end of yard. 
One block on fall, one hooked to eye on deck near pinrail. 
Main pinrail S</v>
      </c>
      <c r="E198" s="7" t="str">
        <f>VLOOKUP($B198,'Sail-yard-rope'!$B$4:$K$159,10)</f>
        <v>Not sure which arrangement to use. See on model where the deck is less crowded
The vangs can also function as the peak downhaulers</v>
      </c>
      <c r="F198" s="12">
        <f>VLOOKUP($B198,'Sail-yard-rope'!$B$4:$K$159,6)</f>
        <v>0</v>
      </c>
      <c r="G198" s="12" t="str">
        <f>VLOOKUP($B198,'Sail-yard-rope'!$B$4:$K$159,7)</f>
        <v>218,9</v>
      </c>
      <c r="H198" s="21" t="str">
        <f>VLOOKUP($B198,'Sail-yard-rope'!$B$4:$K$159,8)</f>
        <v>176,7;184,5</v>
      </c>
      <c r="I198" s="12">
        <f>VLOOKUP($B198,'Sail-yard-rope'!$B$4:$K$159,9)</f>
        <v>95</v>
      </c>
    </row>
    <row r="199" spans="1:9" s="17" customFormat="1" ht="42.75" x14ac:dyDescent="0.45">
      <c r="A199" s="34"/>
      <c r="B199" s="24">
        <v>95</v>
      </c>
      <c r="C199" s="7" t="str">
        <f>VLOOKUP($B199,'Sail-yard-rope'!$B$4:$K$159,2)</f>
        <v>Main gaff yard Throat halyard</v>
      </c>
      <c r="D199" s="7" t="str">
        <f>VLOOKUP($B199,'Sail-yard-rope'!$B$4:$K$159,5)</f>
        <v>1xS tied to gaff
1xD tied to trestle trees
Main pinrail S? mast?</v>
      </c>
      <c r="E199" s="7" t="str">
        <f>VLOOKUP($B199,'Sail-yard-rope'!$B$4:$K$159,10)</f>
        <v>Petersson and Petrejus show 1xS and 1xD
Lever 43, 44 shows alternatives for throat and peak</v>
      </c>
      <c r="F199" s="12" t="str">
        <f>VLOOKUP($B199,'Sail-yard-rope'!$B$4:$K$159,6)</f>
        <v>Lever 44</v>
      </c>
      <c r="G199" s="12" t="str">
        <f>VLOOKUP($B199,'Sail-yard-rope'!$B$4:$K$159,7)</f>
        <v>218,9</v>
      </c>
      <c r="H199" s="21" t="str">
        <f>VLOOKUP($B199,'Sail-yard-rope'!$B$4:$K$159,8)</f>
        <v>176-7</v>
      </c>
      <c r="I199" s="12">
        <f>VLOOKUP($B199,'Sail-yard-rope'!$B$4:$K$159,9)</f>
        <v>96</v>
      </c>
    </row>
    <row r="200" spans="1:9" s="17" customFormat="1" ht="28.5" x14ac:dyDescent="0.45">
      <c r="A200" s="7" t="s">
        <v>488</v>
      </c>
      <c r="B200" s="24">
        <v>83</v>
      </c>
      <c r="C200" s="7" t="str">
        <f>VLOOKUP($B200,'Sail-yard-rope'!$B$4:$K$159,2)</f>
        <v>Main mast, lower Shrouds P</v>
      </c>
      <c r="D200" s="7" t="str">
        <f>VLOOKUP($B200,'Sail-yard-rope'!$B$4:$K$159,5)</f>
        <v>Main chains, main mast top</v>
      </c>
      <c r="E200" s="7" t="str">
        <f>VLOOKUP($B200,'Sail-yard-rope'!$B$4:$K$159,10)</f>
        <v>Ratlines fitted? Cable or hawser laid rope?</v>
      </c>
      <c r="F200" s="12" t="str">
        <f>VLOOKUP($B200,'Sail-yard-rope'!$B$4:$K$159,6)</f>
        <v>Alert 105,6</v>
      </c>
      <c r="G200" s="12">
        <f>VLOOKUP($B200,'Sail-yard-rope'!$B$4:$K$159,7)</f>
        <v>0</v>
      </c>
      <c r="H200" s="21">
        <f>VLOOKUP($B200,'Sail-yard-rope'!$B$4:$K$159,8)</f>
        <v>171</v>
      </c>
      <c r="I200" s="12" t="str">
        <f>VLOOKUP($B200,'Sail-yard-rope'!$B$4:$K$159,9)</f>
        <v>75,77</v>
      </c>
    </row>
    <row r="201" spans="1:9" s="17" customFormat="1" ht="28.5" x14ac:dyDescent="0.45">
      <c r="A201" s="7"/>
      <c r="B201" s="24">
        <v>85</v>
      </c>
      <c r="C201" s="7" t="str">
        <f>VLOOKUP($B201,'Sail-yard-rope'!$B$4:$K$159,2)</f>
        <v>Main mast, lower Mast tackle P</v>
      </c>
      <c r="D201" s="7" t="str">
        <f>VLOOKUP($B201,'Sail-yard-rope'!$B$4:$K$159,5)</f>
        <v>Cleat or lashing</v>
      </c>
      <c r="E201" s="7" t="str">
        <f>VLOOKUP($B201,'Sail-yard-rope'!$B$4:$K$159,10)</f>
        <v>Two eyes on main chains, cleat or lashing to belay. Marquardt: If fitted</v>
      </c>
      <c r="F201" s="12">
        <f>VLOOKUP($B201,'Sail-yard-rope'!$B$4:$K$159,6)</f>
        <v>0</v>
      </c>
      <c r="G201" s="12">
        <f>VLOOKUP($B201,'Sail-yard-rope'!$B$4:$K$159,7)</f>
        <v>0</v>
      </c>
      <c r="H201" s="21" t="str">
        <f>VLOOKUP($B201,'Sail-yard-rope'!$B$4:$K$159,8)</f>
        <v>171;172</v>
      </c>
      <c r="I201" s="12" t="str">
        <f>VLOOKUP($B201,'Sail-yard-rope'!$B$4:$K$159,9)</f>
        <v>73,75</v>
      </c>
    </row>
    <row r="202" spans="1:9" s="17" customFormat="1" ht="57" x14ac:dyDescent="0.45">
      <c r="A202" s="7"/>
      <c r="B202" s="24">
        <v>90</v>
      </c>
      <c r="C202" s="7" t="str">
        <f>VLOOKUP($B202,'Sail-yard-rope'!$B$4:$K$159,2)</f>
        <v>Main topmast Backstay P</v>
      </c>
      <c r="D202" s="7" t="str">
        <f>VLOOKUP($B202,'Sail-yard-rope'!$B$4:$K$159,5)</f>
        <v>Topmast above topsail sheave
Tied around deadeye</v>
      </c>
      <c r="E202" s="7" t="str">
        <f>VLOOKUP($B202,'Sail-yard-rope'!$B$4:$K$159,10)</f>
        <v>Marquardt p173 (3) has thimble tied to a deadeye on channel
Petersson wants small extra deadeye on chains, not on Haddock drawing</v>
      </c>
      <c r="F202" s="12" t="str">
        <f>VLOOKUP($B202,'Sail-yard-rope'!$B$4:$K$159,6)</f>
        <v>ZAZ6116</v>
      </c>
      <c r="G202" s="12">
        <f>VLOOKUP($B202,'Sail-yard-rope'!$B$4:$K$159,7)</f>
        <v>0</v>
      </c>
      <c r="H202" s="21" t="str">
        <f>VLOOKUP($B202,'Sail-yard-rope'!$B$4:$K$159,8)</f>
        <v>172;173</v>
      </c>
      <c r="I202" s="12">
        <f>VLOOKUP($B202,'Sail-yard-rope'!$B$4:$K$159,9)</f>
        <v>83</v>
      </c>
    </row>
    <row r="203" spans="1:9" s="17" customFormat="1" ht="28.5" x14ac:dyDescent="0.45">
      <c r="A203" s="7" t="s">
        <v>489</v>
      </c>
      <c r="B203" s="24">
        <v>84</v>
      </c>
      <c r="C203" s="7" t="str">
        <f>VLOOKUP($B203,'Sail-yard-rope'!$B$4:$K$159,2)</f>
        <v>Main mast, lower Shrouds S</v>
      </c>
      <c r="D203" s="7" t="str">
        <f>VLOOKUP($B203,'Sail-yard-rope'!$B$4:$K$159,5)</f>
        <v>Main chains, main mast top</v>
      </c>
      <c r="E203" s="7" t="str">
        <f>VLOOKUP($B203,'Sail-yard-rope'!$B$4:$K$159,10)</f>
        <v>Ratlines fitted? Cable or hawser laid rope?</v>
      </c>
      <c r="F203" s="12" t="str">
        <f>VLOOKUP($B203,'Sail-yard-rope'!$B$4:$K$159,6)</f>
        <v>Alert 105,6</v>
      </c>
      <c r="G203" s="12">
        <f>VLOOKUP($B203,'Sail-yard-rope'!$B$4:$K$159,7)</f>
        <v>0</v>
      </c>
      <c r="H203" s="21">
        <f>VLOOKUP($B203,'Sail-yard-rope'!$B$4:$K$159,8)</f>
        <v>171</v>
      </c>
      <c r="I203" s="12" t="str">
        <f>VLOOKUP($B203,'Sail-yard-rope'!$B$4:$K$159,9)</f>
        <v>75,77</v>
      </c>
    </row>
    <row r="204" spans="1:9" s="17" customFormat="1" ht="28.5" x14ac:dyDescent="0.45">
      <c r="A204" s="7"/>
      <c r="B204" s="24">
        <v>86</v>
      </c>
      <c r="C204" s="7" t="str">
        <f>VLOOKUP($B204,'Sail-yard-rope'!$B$4:$K$159,2)</f>
        <v>Main mast, lower Mast tackle S</v>
      </c>
      <c r="D204" s="7" t="str">
        <f>VLOOKUP($B204,'Sail-yard-rope'!$B$4:$K$159,5)</f>
        <v>Cleat or lashing</v>
      </c>
      <c r="E204" s="7" t="str">
        <f>VLOOKUP($B204,'Sail-yard-rope'!$B$4:$K$159,10)</f>
        <v>Two eyes on main chains, cleat or lashing to belay. Marquardt: If fitted</v>
      </c>
      <c r="F204" s="12">
        <f>VLOOKUP($B204,'Sail-yard-rope'!$B$4:$K$159,6)</f>
        <v>0</v>
      </c>
      <c r="G204" s="12">
        <f>VLOOKUP($B204,'Sail-yard-rope'!$B$4:$K$159,7)</f>
        <v>0</v>
      </c>
      <c r="H204" s="21" t="str">
        <f>VLOOKUP($B204,'Sail-yard-rope'!$B$4:$K$159,8)</f>
        <v>171;172</v>
      </c>
      <c r="I204" s="12" t="str">
        <f>VLOOKUP($B204,'Sail-yard-rope'!$B$4:$K$159,9)</f>
        <v>73,75</v>
      </c>
    </row>
    <row r="205" spans="1:9" s="17" customFormat="1" ht="57" x14ac:dyDescent="0.45">
      <c r="A205" s="7"/>
      <c r="B205" s="24">
        <v>91</v>
      </c>
      <c r="C205" s="7" t="str">
        <f>VLOOKUP($B205,'Sail-yard-rope'!$B$4:$K$159,2)</f>
        <v>Main topmast Backstay S</v>
      </c>
      <c r="D205" s="7" t="str">
        <f>VLOOKUP($B205,'Sail-yard-rope'!$B$4:$K$159,5)</f>
        <v>Topmast above topsail sheave
Tied around deadeye</v>
      </c>
      <c r="E205" s="7" t="str">
        <f>VLOOKUP($B205,'Sail-yard-rope'!$B$4:$K$159,10)</f>
        <v>Marquardt p173 (3) has thimble tied to a deadeye on channel
Petersson wants small extra deadeye on chains, not on Haddock drawing</v>
      </c>
      <c r="F205" s="12" t="str">
        <f>VLOOKUP($B205,'Sail-yard-rope'!$B$4:$K$159,6)</f>
        <v>ZAZ6116</v>
      </c>
      <c r="G205" s="12">
        <f>VLOOKUP($B205,'Sail-yard-rope'!$B$4:$K$159,7)</f>
        <v>0</v>
      </c>
      <c r="H205" s="21" t="str">
        <f>VLOOKUP($B205,'Sail-yard-rope'!$B$4:$K$159,8)</f>
        <v>172;173</v>
      </c>
      <c r="I205" s="12">
        <f>VLOOKUP($B205,'Sail-yard-rope'!$B$4:$K$159,9)</f>
        <v>83</v>
      </c>
    </row>
    <row r="206" spans="1:9" s="17" customFormat="1" ht="42.75" x14ac:dyDescent="0.45">
      <c r="A206" s="7" t="s">
        <v>490</v>
      </c>
      <c r="B206" s="24">
        <v>97</v>
      </c>
      <c r="C206" s="7" t="str">
        <f>VLOOKUP($B206,'Sail-yard-rope'!$B$4:$K$159,2)</f>
        <v>Main gaff yard Vangs P</v>
      </c>
      <c r="D206" s="7" t="str">
        <f>VLOOKUP($B206,'Sail-yard-rope'!$B$4:$K$159,5)</f>
        <v>Long pendant tied to gaff, 1xS at end. 1xS hooked to gunwale.
Cleat in bulwark for fall</v>
      </c>
      <c r="E206" s="7" t="str">
        <f>VLOOKUP($B206,'Sail-yard-rope'!$B$4:$K$159,10)</f>
        <v>Marquardt: often not fitted
Lee vang would have to be slack</v>
      </c>
      <c r="F206" s="12">
        <f>VLOOKUP($B206,'Sail-yard-rope'!$B$4:$K$159,6)</f>
        <v>0</v>
      </c>
      <c r="G206" s="12" t="str">
        <f>VLOOKUP($B206,'Sail-yard-rope'!$B$4:$K$159,7)</f>
        <v>218,9</v>
      </c>
      <c r="H206" s="21">
        <f>VLOOKUP($B206,'Sail-yard-rope'!$B$4:$K$159,8)</f>
        <v>177</v>
      </c>
      <c r="I206" s="12">
        <f>VLOOKUP($B206,'Sail-yard-rope'!$B$4:$K$159,9)</f>
        <v>96</v>
      </c>
    </row>
    <row r="207" spans="1:9" s="17" customFormat="1" ht="42.75" x14ac:dyDescent="0.45">
      <c r="A207" s="7"/>
      <c r="B207" s="24">
        <v>98</v>
      </c>
      <c r="C207" s="7" t="str">
        <f>VLOOKUP($B207,'Sail-yard-rope'!$B$4:$K$159,2)</f>
        <v>Main gaff yard Vangs S</v>
      </c>
      <c r="D207" s="7" t="str">
        <f>VLOOKUP($B207,'Sail-yard-rope'!$B$4:$K$159,5)</f>
        <v>Long pendant tied to gaff, 1xS at end. 1xS hooked to gunwale.
Cleat in bulwark for fall</v>
      </c>
      <c r="E207" s="7" t="str">
        <f>VLOOKUP($B207,'Sail-yard-rope'!$B$4:$K$159,10)</f>
        <v>Marquardt: often not fitted
Lee vang would have to be slack</v>
      </c>
      <c r="F207" s="12">
        <f>VLOOKUP($B207,'Sail-yard-rope'!$B$4:$K$159,6)</f>
        <v>0</v>
      </c>
      <c r="G207" s="12" t="str">
        <f>VLOOKUP($B207,'Sail-yard-rope'!$B$4:$K$159,7)</f>
        <v>218,9</v>
      </c>
      <c r="H207" s="21">
        <f>VLOOKUP($B207,'Sail-yard-rope'!$B$4:$K$159,8)</f>
        <v>177</v>
      </c>
      <c r="I207" s="12">
        <f>VLOOKUP($B207,'Sail-yard-rope'!$B$4:$K$159,9)</f>
        <v>96</v>
      </c>
    </row>
    <row r="208" spans="1:9" s="17" customFormat="1" ht="42.75" x14ac:dyDescent="0.45">
      <c r="A208" s="34"/>
      <c r="B208" s="24">
        <v>105</v>
      </c>
      <c r="C208" s="7" t="str">
        <f>VLOOKUP($B208,'Sail-yard-rope'!$B$4:$K$159,2)</f>
        <v>Main sail (gaff) Sheet</v>
      </c>
      <c r="D208" s="7" t="str">
        <f>VLOOKUP($B208,'Sail-yard-rope'!$B$4:$K$159,5)</f>
        <v>1xD on boom. 1xD hooked to eye or to horse on transom. 
Belay to cleat somewhere…</v>
      </c>
      <c r="E208" s="7" t="str">
        <f>VLOOKUP($B208,'Sail-yard-rope'!$B$4:$K$159,10)</f>
        <v>Sliding rail on transom? Descriptions are vague...
Petersson is very complicated arrangement</v>
      </c>
      <c r="F208" s="12">
        <f>VLOOKUP($B208,'Sail-yard-rope'!$B$4:$K$159,6)</f>
        <v>0</v>
      </c>
      <c r="G208" s="12" t="str">
        <f>VLOOKUP($B208,'Sail-yard-rope'!$B$4:$K$159,7)</f>
        <v>216;218</v>
      </c>
      <c r="H208" s="21" t="str">
        <f>VLOOKUP($B208,'Sail-yard-rope'!$B$4:$K$159,8)</f>
        <v>177;178</v>
      </c>
      <c r="I208" s="12">
        <f>VLOOKUP($B208,'Sail-yard-rope'!$B$4:$K$159,9)</f>
        <v>98</v>
      </c>
    </row>
    <row r="209" spans="1:9" s="17" customFormat="1" x14ac:dyDescent="0.45">
      <c r="A209" s="7"/>
      <c r="B209" s="24">
        <v>150</v>
      </c>
      <c r="C209" s="7" t="str">
        <f>VLOOKUP($B209,'Sail-yard-rope'!$B$4:$K$159,2)</f>
        <v>Aft gunport lids (x2)</v>
      </c>
      <c r="D209" s="7" t="str">
        <f>VLOOKUP($B209,'Sail-yard-rope'!$B$4:$K$159,5)</f>
        <v>cleat inside transom</v>
      </c>
      <c r="E209" s="7" t="str">
        <f>VLOOKUP($B209,'Sail-yard-rope'!$B$4:$K$159,10)</f>
        <v>No references</v>
      </c>
      <c r="F209" s="12">
        <f>VLOOKUP($B209,'Sail-yard-rope'!$B$4:$K$159,6)</f>
        <v>0</v>
      </c>
      <c r="G209" s="12">
        <f>VLOOKUP($B209,'Sail-yard-rope'!$B$4:$K$159,7)</f>
        <v>0</v>
      </c>
      <c r="H209" s="21">
        <f>VLOOKUP($B209,'Sail-yard-rope'!$B$4:$K$159,8)</f>
        <v>0</v>
      </c>
      <c r="I209" s="12">
        <f>VLOOKUP($B209,'Sail-yard-rope'!$B$4:$K$159,9)</f>
        <v>0</v>
      </c>
    </row>
    <row r="210" spans="1:9" s="17" customFormat="1" ht="28.5" x14ac:dyDescent="0.45">
      <c r="A210" s="7" t="s">
        <v>491</v>
      </c>
      <c r="B210" s="24">
        <v>101</v>
      </c>
      <c r="C210" s="7" t="str">
        <f>VLOOKUP($B210,'Sail-yard-rope'!$B$4:$K$159,2)</f>
        <v>Main gaff yard Ensign halyard</v>
      </c>
      <c r="D210" s="7" t="str">
        <f>VLOOKUP($B210,'Sail-yard-rope'!$B$4:$K$159,5)</f>
        <v>Block on gaff yard
Block lashed to boom?</v>
      </c>
      <c r="E210" s="7" t="str">
        <f>VLOOKUP($B210,'Sail-yard-rope'!$B$4:$K$159,10)</f>
        <v>Marquardt: painting of La Favorite</v>
      </c>
      <c r="F210" s="12">
        <f>VLOOKUP($B210,'Sail-yard-rope'!$B$4:$K$159,6)</f>
        <v>0</v>
      </c>
      <c r="G210" s="12">
        <f>VLOOKUP($B210,'Sail-yard-rope'!$B$4:$K$159,7)</f>
        <v>219</v>
      </c>
      <c r="H210" s="21">
        <f>VLOOKUP($B210,'Sail-yard-rope'!$B$4:$K$159,8)</f>
        <v>49</v>
      </c>
      <c r="I210" s="12">
        <f>VLOOKUP($B210,'Sail-yard-rope'!$B$4:$K$159,9)</f>
        <v>0</v>
      </c>
    </row>
    <row r="211" spans="1:9" s="17" customFormat="1" ht="71.25" x14ac:dyDescent="0.45">
      <c r="A211" s="7"/>
      <c r="B211" s="24">
        <v>102</v>
      </c>
      <c r="C211" s="7" t="str">
        <f>VLOOKUP($B211,'Sail-yard-rope'!$B$4:$K$159,2)</f>
        <v>Main boom Topping lift P</v>
      </c>
      <c r="D211" s="7" t="str">
        <f>VLOOKUP($B211,'Sail-yard-rope'!$B$4:$K$159,5)</f>
        <v>Tie to boom, 0.5xD at mast head, 1xD. 1xS hooked to eye on deck. 
Cleat on mast</v>
      </c>
      <c r="E211" s="7" t="str">
        <f>VLOOKUP($B211,'Sail-yard-rope'!$B$4:$K$159,10)</f>
        <v>Lever p44 (269): 'more common'. 
Marquardt p176 (6) and Petrejus: same or similar to Lever. 0.5xD shared P&amp;S
Petersson: pinrail on mast, boom lifted in two places. 2xS, cleat each side</v>
      </c>
      <c r="F211" s="12" t="str">
        <f>VLOOKUP($B211,'Sail-yard-rope'!$B$4:$K$159,6)</f>
        <v>Lever 44 (269)</v>
      </c>
      <c r="G211" s="12">
        <f>VLOOKUP($B211,'Sail-yard-rope'!$B$4:$K$159,7)</f>
        <v>217</v>
      </c>
      <c r="H211" s="21" t="str">
        <f>VLOOKUP($B211,'Sail-yard-rope'!$B$4:$K$159,8)</f>
        <v>176;177</v>
      </c>
      <c r="I211" s="12">
        <f>VLOOKUP($B211,'Sail-yard-rope'!$B$4:$K$159,9)</f>
        <v>97</v>
      </c>
    </row>
    <row r="212" spans="1:9" s="17" customFormat="1" ht="71.25" x14ac:dyDescent="0.45">
      <c r="A212" s="7"/>
      <c r="B212" s="24">
        <v>103</v>
      </c>
      <c r="C212" s="7" t="str">
        <f>VLOOKUP($B212,'Sail-yard-rope'!$B$4:$K$159,2)</f>
        <v>Main boom Topping lift S</v>
      </c>
      <c r="D212" s="7" t="str">
        <f>VLOOKUP($B212,'Sail-yard-rope'!$B$4:$K$159,5)</f>
        <v>Tie to boom, 0.5xD at mast head, 1xD. 1xS hooked to eye on deck. 
Cleat on mast</v>
      </c>
      <c r="E212" s="7" t="str">
        <f>VLOOKUP($B212,'Sail-yard-rope'!$B$4:$K$159,10)</f>
        <v>Lever p44 (269): 'more common'. 
Marquardt p176 (6) and Petrejus: same or similar to Lever. 0.5xD shared P&amp;S
Petersson: pinrail on mast, boom lifted in two places. 2xS, cleat each side</v>
      </c>
      <c r="F212" s="12" t="str">
        <f>VLOOKUP($B212,'Sail-yard-rope'!$B$4:$K$159,6)</f>
        <v>Lever 44 (269)</v>
      </c>
      <c r="G212" s="12">
        <f>VLOOKUP($B212,'Sail-yard-rope'!$B$4:$K$159,7)</f>
        <v>217</v>
      </c>
      <c r="H212" s="21" t="str">
        <f>VLOOKUP($B212,'Sail-yard-rope'!$B$4:$K$159,8)</f>
        <v>176;177</v>
      </c>
      <c r="I212" s="12">
        <f>VLOOKUP($B212,'Sail-yard-rope'!$B$4:$K$159,9)</f>
        <v>97</v>
      </c>
    </row>
    <row r="213" spans="1:9" s="17" customFormat="1" x14ac:dyDescent="0.45">
      <c r="A213" s="7"/>
      <c r="B213" s="24">
        <v>104</v>
      </c>
      <c r="C213" s="7" t="str">
        <f>VLOOKUP($B213,'Sail-yard-rope'!$B$4:$K$159,2)</f>
        <v>Main boom Horse</v>
      </c>
      <c r="D213" s="7" t="str">
        <f>VLOOKUP($B213,'Sail-yard-rope'!$B$4:$K$159,5)</f>
        <v>Tied to yard</v>
      </c>
      <c r="E213" s="7" t="str">
        <f>VLOOKUP($B213,'Sail-yard-rope'!$B$4:$K$159,10)</f>
        <v>At distal end of boom</v>
      </c>
      <c r="F213" s="12" t="str">
        <f>VLOOKUP($B213,'Sail-yard-rope'!$B$4:$K$159,6)</f>
        <v>Lever 44</v>
      </c>
      <c r="G213" s="12">
        <f>VLOOKUP($B213,'Sail-yard-rope'!$B$4:$K$159,7)</f>
        <v>0</v>
      </c>
      <c r="H213" s="21">
        <f>VLOOKUP($B213,'Sail-yard-rope'!$B$4:$K$159,8)</f>
        <v>177</v>
      </c>
      <c r="I213" s="12">
        <f>VLOOKUP($B213,'Sail-yard-rope'!$B$4:$K$159,9)</f>
        <v>0</v>
      </c>
    </row>
    <row r="214" spans="1:9" s="17" customFormat="1" ht="42.75" x14ac:dyDescent="0.45">
      <c r="A214" s="7"/>
      <c r="B214" s="24">
        <v>105</v>
      </c>
      <c r="C214" s="7" t="str">
        <f>VLOOKUP($B214,'Sail-yard-rope'!$B$4:$K$159,2)</f>
        <v>Main sail (gaff) Sheet</v>
      </c>
      <c r="D214" s="7" t="str">
        <f>VLOOKUP($B214,'Sail-yard-rope'!$B$4:$K$159,5)</f>
        <v>1xD on boom. 1xD hooked to eye or to horse on transom. 
Belay to cleat somewhere…</v>
      </c>
      <c r="E214" s="7" t="str">
        <f>VLOOKUP($B214,'Sail-yard-rope'!$B$4:$K$159,10)</f>
        <v>Sliding rail on transom? Descriptions are vague...
Petersson is very complicated arrangement</v>
      </c>
      <c r="F214" s="12">
        <f>VLOOKUP($B214,'Sail-yard-rope'!$B$4:$K$159,6)</f>
        <v>0</v>
      </c>
      <c r="G214" s="12" t="str">
        <f>VLOOKUP($B214,'Sail-yard-rope'!$B$4:$K$159,7)</f>
        <v>216;218</v>
      </c>
      <c r="H214" s="21" t="str">
        <f>VLOOKUP($B214,'Sail-yard-rope'!$B$4:$K$159,8)</f>
        <v>177;178</v>
      </c>
      <c r="I214" s="12">
        <f>VLOOKUP($B214,'Sail-yard-rope'!$B$4:$K$159,9)</f>
        <v>98</v>
      </c>
    </row>
    <row r="215" spans="1:9" s="17" customFormat="1" ht="57" x14ac:dyDescent="0.45">
      <c r="A215" s="7"/>
      <c r="B215" s="24">
        <v>106</v>
      </c>
      <c r="C215" s="7" t="str">
        <f>VLOOKUP($B215,'Sail-yard-rope'!$B$4:$K$159,2)</f>
        <v>Main sail (gaff) Outhaul</v>
      </c>
      <c r="D215" s="7" t="str">
        <f>VLOOKUP($B215,'Sail-yard-rope'!$B$4:$K$159,5)</f>
        <v>Sheave at boom end, 1xS;
1xS or sister block under jaws.
Fall tied around itself or to cleat on boom?</v>
      </c>
      <c r="E215" s="7" t="str">
        <f>VLOOKUP($B215,'Sail-yard-rope'!$B$4:$K$159,10)</f>
        <v>Mostly follow Petersson except for sister block?
Marquardt: rope went through sheave in boom and lashed in place
Petrejus: not needed if no brails [used when furling?]</v>
      </c>
      <c r="F215" s="12">
        <f>VLOOKUP($B215,'Sail-yard-rope'!$B$4:$K$159,6)</f>
        <v>0</v>
      </c>
      <c r="G215" s="12" t="str">
        <f>VLOOKUP($B215,'Sail-yard-rope'!$B$4:$K$159,7)</f>
        <v>170;218</v>
      </c>
      <c r="H215" s="21">
        <f>VLOOKUP($B215,'Sail-yard-rope'!$B$4:$K$159,8)</f>
        <v>184</v>
      </c>
      <c r="I215" s="12" t="str">
        <f>VLOOKUP($B215,'Sail-yard-rope'!$B$4:$K$159,9)</f>
        <v>99;111</v>
      </c>
    </row>
    <row r="216" spans="1:9" s="17" customFormat="1" ht="57" x14ac:dyDescent="0.45">
      <c r="A216" s="7"/>
      <c r="B216" s="24">
        <v>134</v>
      </c>
      <c r="C216" s="7" t="str">
        <f>VLOOKUP($B216,'Sail-yard-rope'!$B$4:$K$159,2)</f>
        <v>Ringtail Halyard</v>
      </c>
      <c r="D216" s="7" t="str">
        <f>VLOOKUP($B216,'Sail-yard-rope'!$B$4:$K$159,5)</f>
        <v>Tied to stun yard
Block hooked under gaff peak
Belayed to cleat on boom</v>
      </c>
      <c r="E216" s="7" t="str">
        <f>VLOOKUP($B216,'Sail-yard-rope'!$B$4:$K$159,10)</f>
        <v>Primary use when furling and reefing gaff sail. Marquardt p176 (2)  #99
This second use is with ringtail sail as halyard
Lever p44 fig267kl</v>
      </c>
      <c r="F216" s="12" t="str">
        <f>VLOOKUP($B216,'Sail-yard-rope'!$B$4:$K$159,6)</f>
        <v>Lever 44</v>
      </c>
      <c r="G216" s="12">
        <f>VLOOKUP($B216,'Sail-yard-rope'!$B$4:$K$159,7)</f>
        <v>0</v>
      </c>
      <c r="H216" s="21" t="str">
        <f>VLOOKUP($B216,'Sail-yard-rope'!$B$4:$K$159,8)</f>
        <v>176-7 185</v>
      </c>
      <c r="I216" s="12">
        <f>VLOOKUP($B216,'Sail-yard-rope'!$B$4:$K$159,9)</f>
        <v>0</v>
      </c>
    </row>
    <row r="217" spans="1:9" s="17" customFormat="1" x14ac:dyDescent="0.45">
      <c r="A217" s="7"/>
      <c r="B217" s="24">
        <v>135</v>
      </c>
      <c r="C217" s="7" t="str">
        <f>VLOOKUP($B217,'Sail-yard-rope'!$B$4:$K$159,2)</f>
        <v>Ringtail Boom extension</v>
      </c>
      <c r="D217" s="7" t="str">
        <f>VLOOKUP($B217,'Sail-yard-rope'!$B$4:$K$159,5)</f>
        <v>Lashed to boom</v>
      </c>
      <c r="E217" s="7">
        <f>VLOOKUP($B217,'Sail-yard-rope'!$B$4:$K$159,10)</f>
        <v>0</v>
      </c>
      <c r="F217" s="12">
        <f>VLOOKUP($B217,'Sail-yard-rope'!$B$4:$K$159,6)</f>
        <v>0</v>
      </c>
      <c r="G217" s="12">
        <f>VLOOKUP($B217,'Sail-yard-rope'!$B$4:$K$159,7)</f>
        <v>0</v>
      </c>
      <c r="H217" s="21" t="str">
        <f>VLOOKUP($B217,'Sail-yard-rope'!$B$4:$K$159,8)</f>
        <v>185;186</v>
      </c>
      <c r="I217" s="12">
        <f>VLOOKUP($B217,'Sail-yard-rope'!$B$4:$K$159,9)</f>
        <v>0</v>
      </c>
    </row>
    <row r="218" spans="1:9" s="17" customFormat="1" x14ac:dyDescent="0.45">
      <c r="A218" s="34"/>
      <c r="B218" s="24">
        <v>136</v>
      </c>
      <c r="C218" s="7" t="str">
        <f>VLOOKUP($B218,'Sail-yard-rope'!$B$4:$K$159,2)</f>
        <v>Ringtail Clews</v>
      </c>
      <c r="D218" s="7" t="str">
        <f>VLOOKUP($B218,'Sail-yard-rope'!$B$4:$K$159,5)</f>
        <v>Seized to boom extension</v>
      </c>
      <c r="E218" s="7">
        <f>VLOOKUP($B218,'Sail-yard-rope'!$B$4:$K$159,10)</f>
        <v>0</v>
      </c>
      <c r="F218" s="12">
        <f>VLOOKUP($B218,'Sail-yard-rope'!$B$4:$K$159,6)</f>
        <v>0</v>
      </c>
      <c r="G218" s="12">
        <f>VLOOKUP($B218,'Sail-yard-rope'!$B$4:$K$159,7)</f>
        <v>0</v>
      </c>
      <c r="H218" s="21" t="str">
        <f>VLOOKUP($B218,'Sail-yard-rope'!$B$4:$K$159,8)</f>
        <v>185;186</v>
      </c>
      <c r="I218" s="12">
        <f>VLOOKUP($B218,'Sail-yard-rope'!$B$4:$K$159,9)</f>
        <v>0</v>
      </c>
    </row>
    <row r="219" spans="1:9" s="17" customFormat="1" ht="42.75" x14ac:dyDescent="0.45">
      <c r="A219" s="7" t="s">
        <v>492</v>
      </c>
      <c r="B219" s="24">
        <v>95</v>
      </c>
      <c r="C219" s="7" t="str">
        <f>VLOOKUP($B219,'Sail-yard-rope'!$B$4:$K$159,2)</f>
        <v>Main gaff yard Throat halyard</v>
      </c>
      <c r="D219" s="7" t="str">
        <f>VLOOKUP($B219,'Sail-yard-rope'!$B$4:$K$159,5)</f>
        <v>1xS tied to gaff
1xD tied to trestle trees
Main pinrail S? mast?</v>
      </c>
      <c r="E219" s="7" t="str">
        <f>VLOOKUP($B219,'Sail-yard-rope'!$B$4:$K$159,10)</f>
        <v>Petersson and Petrejus show 1xS and 1xD
Lever 43, 44 shows alternatives for throat and peak</v>
      </c>
      <c r="F219" s="12" t="str">
        <f>VLOOKUP($B219,'Sail-yard-rope'!$B$4:$K$159,6)</f>
        <v>Lever 44</v>
      </c>
      <c r="G219" s="12" t="str">
        <f>VLOOKUP($B219,'Sail-yard-rope'!$B$4:$K$159,7)</f>
        <v>218,9</v>
      </c>
      <c r="H219" s="21" t="str">
        <f>VLOOKUP($B219,'Sail-yard-rope'!$B$4:$K$159,8)</f>
        <v>176-7</v>
      </c>
      <c r="I219" s="12">
        <f>VLOOKUP($B219,'Sail-yard-rope'!$B$4:$K$159,9)</f>
        <v>96</v>
      </c>
    </row>
    <row r="220" spans="1:9" s="17" customFormat="1" ht="42.75" x14ac:dyDescent="0.45">
      <c r="A220" s="7"/>
      <c r="B220" s="24">
        <v>96</v>
      </c>
      <c r="C220" s="7" t="str">
        <f>VLOOKUP($B220,'Sail-yard-rope'!$B$4:$K$159,2)</f>
        <v>Main gaff yard Peak halyard</v>
      </c>
      <c r="D220" s="7" t="str">
        <f>VLOOKUP($B220,'Sail-yard-rope'!$B$4:$K$159,5)</f>
        <v>1xS tied to gaff
1xD tied to trestle trees
Main pinrail P? mast?</v>
      </c>
      <c r="E220" s="7" t="str">
        <f>VLOOKUP($B220,'Sail-yard-rope'!$B$4:$K$159,10)</f>
        <v>Petersson and Petrejus show 1xS and 1xD
Lever 43, 44 shows alternatives for throat and peak</v>
      </c>
      <c r="F220" s="12" t="str">
        <f>VLOOKUP($B220,'Sail-yard-rope'!$B$4:$K$159,6)</f>
        <v>Lever 44</v>
      </c>
      <c r="G220" s="12" t="str">
        <f>VLOOKUP($B220,'Sail-yard-rope'!$B$4:$K$159,7)</f>
        <v>218,9</v>
      </c>
      <c r="H220" s="21" t="str">
        <f>VLOOKUP($B220,'Sail-yard-rope'!$B$4:$K$159,8)</f>
        <v>176-7</v>
      </c>
      <c r="I220" s="12">
        <f>VLOOKUP($B220,'Sail-yard-rope'!$B$4:$K$159,9)</f>
        <v>96</v>
      </c>
    </row>
    <row r="221" spans="1:9" s="17" customFormat="1" ht="42.75" x14ac:dyDescent="0.45">
      <c r="A221" s="7"/>
      <c r="B221" s="24">
        <v>97</v>
      </c>
      <c r="C221" s="7" t="str">
        <f>VLOOKUP($B221,'Sail-yard-rope'!$B$4:$K$159,2)</f>
        <v>Main gaff yard Vangs P</v>
      </c>
      <c r="D221" s="7" t="str">
        <f>VLOOKUP($B221,'Sail-yard-rope'!$B$4:$K$159,5)</f>
        <v>Long pendant tied to gaff, 1xS at end. 1xS hooked to gunwale.
Cleat in bulwark for fall</v>
      </c>
      <c r="E221" s="7" t="str">
        <f>VLOOKUP($B221,'Sail-yard-rope'!$B$4:$K$159,10)</f>
        <v>Marquardt: often not fitted
Lee vang would have to be slack</v>
      </c>
      <c r="F221" s="12">
        <f>VLOOKUP($B221,'Sail-yard-rope'!$B$4:$K$159,6)</f>
        <v>0</v>
      </c>
      <c r="G221" s="12" t="str">
        <f>VLOOKUP($B221,'Sail-yard-rope'!$B$4:$K$159,7)</f>
        <v>218,9</v>
      </c>
      <c r="H221" s="21">
        <f>VLOOKUP($B221,'Sail-yard-rope'!$B$4:$K$159,8)</f>
        <v>177</v>
      </c>
      <c r="I221" s="12">
        <f>VLOOKUP($B221,'Sail-yard-rope'!$B$4:$K$159,9)</f>
        <v>96</v>
      </c>
    </row>
    <row r="222" spans="1:9" s="17" customFormat="1" ht="42.75" x14ac:dyDescent="0.45">
      <c r="A222" s="7"/>
      <c r="B222" s="24">
        <v>98</v>
      </c>
      <c r="C222" s="7" t="str">
        <f>VLOOKUP($B222,'Sail-yard-rope'!$B$4:$K$159,2)</f>
        <v>Main gaff yard Vangs S</v>
      </c>
      <c r="D222" s="7" t="str">
        <f>VLOOKUP($B222,'Sail-yard-rope'!$B$4:$K$159,5)</f>
        <v>Long pendant tied to gaff, 1xS at end. 1xS hooked to gunwale.
Cleat in bulwark for fall</v>
      </c>
      <c r="E222" s="7" t="str">
        <f>VLOOKUP($B222,'Sail-yard-rope'!$B$4:$K$159,10)</f>
        <v>Marquardt: often not fitted
Lee vang would have to be slack</v>
      </c>
      <c r="F222" s="12">
        <f>VLOOKUP($B222,'Sail-yard-rope'!$B$4:$K$159,6)</f>
        <v>0</v>
      </c>
      <c r="G222" s="12" t="str">
        <f>VLOOKUP($B222,'Sail-yard-rope'!$B$4:$K$159,7)</f>
        <v>218,9</v>
      </c>
      <c r="H222" s="21">
        <f>VLOOKUP($B222,'Sail-yard-rope'!$B$4:$K$159,8)</f>
        <v>177</v>
      </c>
      <c r="I222" s="12">
        <f>VLOOKUP($B222,'Sail-yard-rope'!$B$4:$K$159,9)</f>
        <v>96</v>
      </c>
    </row>
    <row r="223" spans="1:9" s="17" customFormat="1" ht="42.75" x14ac:dyDescent="0.45">
      <c r="A223" s="7"/>
      <c r="B223" s="24">
        <v>100</v>
      </c>
      <c r="C223" s="7" t="str">
        <f>VLOOKUP($B223,'Sail-yard-rope'!$B$4:$K$159,2)</f>
        <v>Main gaff yard Downhauler throat</v>
      </c>
      <c r="D223" s="7" t="str">
        <f>VLOOKUP($B223,'Sail-yard-rope'!$B$4:$K$159,5)</f>
        <v>Block hooked under jaws
Block hooked to eye on deck?
Belayed to main fife rail?</v>
      </c>
      <c r="E223" s="7" t="str">
        <f>VLOOKUP($B223,'Sail-yard-rope'!$B$4:$K$159,10)</f>
        <v>Used for furling and reefing. Marquardt p176 (2)</v>
      </c>
      <c r="F223" s="12">
        <f>VLOOKUP($B223,'Sail-yard-rope'!$B$4:$K$159,6)</f>
        <v>0</v>
      </c>
      <c r="G223" s="12">
        <f>VLOOKUP($B223,'Sail-yard-rope'!$B$4:$K$159,7)</f>
        <v>0</v>
      </c>
      <c r="H223" s="21" t="str">
        <f>VLOOKUP($B223,'Sail-yard-rope'!$B$4:$K$159,8)</f>
        <v>176-7</v>
      </c>
      <c r="I223" s="12">
        <f>VLOOKUP($B223,'Sail-yard-rope'!$B$4:$K$159,9)</f>
        <v>0</v>
      </c>
    </row>
    <row r="224" spans="1:9" s="17" customFormat="1" ht="28.5" x14ac:dyDescent="0.45">
      <c r="A224" s="7"/>
      <c r="B224" s="24">
        <v>101</v>
      </c>
      <c r="C224" s="7" t="str">
        <f>VLOOKUP($B224,'Sail-yard-rope'!$B$4:$K$159,2)</f>
        <v>Main gaff yard Ensign halyard</v>
      </c>
      <c r="D224" s="7" t="str">
        <f>VLOOKUP($B224,'Sail-yard-rope'!$B$4:$K$159,5)</f>
        <v>Block on gaff yard
Block lashed to boom?</v>
      </c>
      <c r="E224" s="7" t="str">
        <f>VLOOKUP($B224,'Sail-yard-rope'!$B$4:$K$159,10)</f>
        <v>Marquardt: painting of La Favorite</v>
      </c>
      <c r="F224" s="12">
        <f>VLOOKUP($B224,'Sail-yard-rope'!$B$4:$K$159,6)</f>
        <v>0</v>
      </c>
      <c r="G224" s="12">
        <f>VLOOKUP($B224,'Sail-yard-rope'!$B$4:$K$159,7)</f>
        <v>219</v>
      </c>
      <c r="H224" s="21">
        <f>VLOOKUP($B224,'Sail-yard-rope'!$B$4:$K$159,8)</f>
        <v>49</v>
      </c>
      <c r="I224" s="12">
        <f>VLOOKUP($B224,'Sail-yard-rope'!$B$4:$K$159,9)</f>
        <v>0</v>
      </c>
    </row>
    <row r="225" spans="1:9" s="17" customFormat="1" ht="28.5" x14ac:dyDescent="0.45">
      <c r="A225" s="7"/>
      <c r="B225" s="24">
        <v>107</v>
      </c>
      <c r="C225" s="7" t="str">
        <f>VLOOKUP($B225,'Sail-yard-rope'!$B$4:$K$159,2)</f>
        <v>Main sail (gaff) Trice line</v>
      </c>
      <c r="D225" s="7" t="str">
        <f>VLOOKUP($B225,'Sail-yard-rope'!$B$4:$K$159,5)</f>
        <v>Tack of sail, 1xS on gaff jaws
Belay fife rail or somewhere</v>
      </c>
      <c r="E225" s="7" t="str">
        <f>VLOOKUP($B225,'Sail-yard-rope'!$B$4:$K$159,10)</f>
        <v>Raise lower corner of sail by the mast. Chapelle paintings</v>
      </c>
      <c r="F225" s="12" t="str">
        <f>VLOOKUP($B225,'Sail-yard-rope'!$B$4:$K$159,6)</f>
        <v>Chapelle</v>
      </c>
      <c r="G225" s="12">
        <f>VLOOKUP($B225,'Sail-yard-rope'!$B$4:$K$159,7)</f>
        <v>219</v>
      </c>
      <c r="H225" s="21">
        <f>VLOOKUP($B225,'Sail-yard-rope'!$B$4:$K$159,8)</f>
        <v>186</v>
      </c>
      <c r="I225" s="12">
        <f>VLOOKUP($B225,'Sail-yard-rope'!$B$4:$K$159,9)</f>
        <v>0</v>
      </c>
    </row>
    <row r="226" spans="1:9" s="17" customFormat="1" x14ac:dyDescent="0.45">
      <c r="A226" s="7"/>
      <c r="B226" s="24">
        <v>111</v>
      </c>
      <c r="C226" s="7" t="str">
        <f>VLOOKUP($B226,'Sail-yard-rope'!$B$4:$K$159,2)</f>
        <v>Main sail (gaff) Gaskets?</v>
      </c>
      <c r="D226" s="7" t="str">
        <f>VLOOKUP($B226,'Sail-yard-rope'!$B$4:$K$159,5)</f>
        <v>Hang loose, or lash to self</v>
      </c>
      <c r="E226" s="7" t="str">
        <f>VLOOKUP($B226,'Sail-yard-rope'!$B$4:$K$159,10)</f>
        <v>Hang from gaff, like from a square yard? Use reef lines?</v>
      </c>
      <c r="F226" s="12">
        <f>VLOOKUP($B226,'Sail-yard-rope'!$B$4:$K$159,6)</f>
        <v>0</v>
      </c>
      <c r="G226" s="12">
        <f>VLOOKUP($B226,'Sail-yard-rope'!$B$4:$K$159,7)</f>
        <v>0</v>
      </c>
      <c r="H226" s="21">
        <f>VLOOKUP($B226,'Sail-yard-rope'!$B$4:$K$159,8)</f>
        <v>0</v>
      </c>
      <c r="I226" s="12">
        <f>VLOOKUP($B226,'Sail-yard-rope'!$B$4:$K$159,9)</f>
        <v>0</v>
      </c>
    </row>
    <row r="227" spans="1:9" s="17" customFormat="1" ht="57" x14ac:dyDescent="0.45">
      <c r="A227" s="7"/>
      <c r="B227" s="24">
        <v>113</v>
      </c>
      <c r="C227" s="7" t="str">
        <f>VLOOKUP($B227,'Sail-yard-rope'!$B$4:$K$159,2)</f>
        <v>Main topsail Sheet (from clew)</v>
      </c>
      <c r="D227" s="7" t="str">
        <f>VLOOKUP($B227,'Sail-yard-rope'!$B$4:$K$159,5)</f>
        <v>Through sheave in main gaff, 1xS below gaff jaws.
Main fife rail</v>
      </c>
      <c r="E227" s="7" t="str">
        <f>VLOOKUP($B227,'Sail-yard-rope'!$B$4:$K$159,10)</f>
        <v>Petersson: sheave in main gaff yard, block below gaff yard by mast
Marquadt: thimble or block on end of gaff yard, then direct to fife rail?</v>
      </c>
      <c r="F227" s="12">
        <f>VLOOKUP($B227,'Sail-yard-rope'!$B$4:$K$159,6)</f>
        <v>0</v>
      </c>
      <c r="G227" s="12">
        <f>VLOOKUP($B227,'Sail-yard-rope'!$B$4:$K$159,7)</f>
        <v>0</v>
      </c>
      <c r="H227" s="21">
        <f>VLOOKUP($B227,'Sail-yard-rope'!$B$4:$K$159,8)</f>
        <v>185</v>
      </c>
      <c r="I227" s="12">
        <f>VLOOKUP($B227,'Sail-yard-rope'!$B$4:$K$159,9)</f>
        <v>109</v>
      </c>
    </row>
    <row r="228" spans="1:9" s="17" customFormat="1" ht="57" x14ac:dyDescent="0.45">
      <c r="A228" s="7"/>
      <c r="B228" s="24">
        <v>134</v>
      </c>
      <c r="C228" s="7" t="str">
        <f>VLOOKUP($B228,'Sail-yard-rope'!$B$4:$K$159,2)</f>
        <v>Ringtail Halyard</v>
      </c>
      <c r="D228" s="7" t="str">
        <f>VLOOKUP($B228,'Sail-yard-rope'!$B$4:$K$159,5)</f>
        <v>Tied to stun yard
Block hooked under gaff peak
Belayed to cleat on boom</v>
      </c>
      <c r="E228" s="7" t="str">
        <f>VLOOKUP($B228,'Sail-yard-rope'!$B$4:$K$159,10)</f>
        <v>Primary use when furling and reefing gaff sail. Marquardt p176 (2)  #99
This second use is with ringtail sail as halyard
Lever p44 fig267kl</v>
      </c>
      <c r="F228" s="12" t="str">
        <f>VLOOKUP($B228,'Sail-yard-rope'!$B$4:$K$159,6)</f>
        <v>Lever 44</v>
      </c>
      <c r="G228" s="12">
        <f>VLOOKUP($B228,'Sail-yard-rope'!$B$4:$K$159,7)</f>
        <v>0</v>
      </c>
      <c r="H228" s="21" t="str">
        <f>VLOOKUP($B228,'Sail-yard-rope'!$B$4:$K$159,8)</f>
        <v>176-7 185</v>
      </c>
      <c r="I228" s="12">
        <f>VLOOKUP($B228,'Sail-yard-rope'!$B$4:$K$159,9)</f>
        <v>0</v>
      </c>
    </row>
    <row r="229" spans="1:9" s="17" customFormat="1" ht="57" x14ac:dyDescent="0.45">
      <c r="A229" s="7" t="s">
        <v>493</v>
      </c>
      <c r="B229" s="24">
        <v>39</v>
      </c>
      <c r="C229" s="7" t="str">
        <f>VLOOKUP($B229,'Sail-yard-rope'!$B$4:$K$159,2)</f>
        <v>Spread yard Braces P</v>
      </c>
      <c r="D229" s="7" t="str">
        <f>VLOOKUP($B229,'Sail-yard-rope'!$B$4:$K$159,5)</f>
        <v>Main fife rail, around post
Eye on deck for block
Shared block at main trestle tree. Tie to spread yard</v>
      </c>
      <c r="E229" s="7" t="str">
        <f>VLOOKUP($B229,'Sail-yard-rope'!$B$4:$K$159,10)</f>
        <v>Via main mast. D block shared with topsail brace</v>
      </c>
      <c r="F229" s="12">
        <f>VLOOKUP($B229,'Sail-yard-rope'!$B$4:$K$159,6)</f>
        <v>0</v>
      </c>
      <c r="G229" s="12">
        <f>VLOOKUP($B229,'Sail-yard-rope'!$B$4:$K$159,7)</f>
        <v>0</v>
      </c>
      <c r="H229" s="21">
        <f>VLOOKUP($B229,'Sail-yard-rope'!$B$4:$K$159,8)</f>
        <v>0</v>
      </c>
      <c r="I229" s="12" t="str">
        <f>VLOOKUP($B229,'Sail-yard-rope'!$B$4:$K$159,9)</f>
        <v>92, 93</v>
      </c>
    </row>
    <row r="230" spans="1:9" s="17" customFormat="1" ht="57" x14ac:dyDescent="0.45">
      <c r="A230" s="7"/>
      <c r="B230" s="24">
        <v>40</v>
      </c>
      <c r="C230" s="7" t="str">
        <f>VLOOKUP($B230,'Sail-yard-rope'!$B$4:$K$159,2)</f>
        <v>Spread yard Braces S</v>
      </c>
      <c r="D230" s="7" t="str">
        <f>VLOOKUP($B230,'Sail-yard-rope'!$B$4:$K$159,5)</f>
        <v>Main fife rail, around post
Eye on deck for block
Shared block at main trestle tree. Tie to spread yard</v>
      </c>
      <c r="E230" s="7" t="str">
        <f>VLOOKUP($B230,'Sail-yard-rope'!$B$4:$K$159,10)</f>
        <v>Via main mast. D block shared with topsail brace</v>
      </c>
      <c r="F230" s="12">
        <f>VLOOKUP($B230,'Sail-yard-rope'!$B$4:$K$159,6)</f>
        <v>0</v>
      </c>
      <c r="G230" s="12">
        <f>VLOOKUP($B230,'Sail-yard-rope'!$B$4:$K$159,7)</f>
        <v>0</v>
      </c>
      <c r="H230" s="21">
        <f>VLOOKUP($B230,'Sail-yard-rope'!$B$4:$K$159,8)</f>
        <v>0</v>
      </c>
      <c r="I230" s="12" t="str">
        <f>VLOOKUP($B230,'Sail-yard-rope'!$B$4:$K$159,9)</f>
        <v>92, 93</v>
      </c>
    </row>
    <row r="231" spans="1:9" s="17" customFormat="1" ht="57" x14ac:dyDescent="0.45">
      <c r="A231" s="7"/>
      <c r="B231" s="24">
        <v>54</v>
      </c>
      <c r="C231" s="7" t="str">
        <f>VLOOKUP($B231,'Sail-yard-rope'!$B$4:$K$159,2)</f>
        <v>Fore topsail Braces P</v>
      </c>
      <c r="D231" s="7" t="str">
        <f>VLOOKUP($B231,'Sail-yard-rope'!$B$4:$K$159,5)</f>
        <v>Tied to end of yard
Shared double block on main trestle trees
Main pinrail P</v>
      </c>
      <c r="E231" s="7" t="str">
        <f>VLOOKUP($B231,'Sail-yard-rope'!$B$4:$K$159,10)</f>
        <v>Via main mast. D block shared with spreadyard brace</v>
      </c>
      <c r="F231" s="12">
        <f>VLOOKUP($B231,'Sail-yard-rope'!$B$4:$K$159,6)</f>
        <v>0</v>
      </c>
      <c r="G231" s="12">
        <f>VLOOKUP($B231,'Sail-yard-rope'!$B$4:$K$159,7)</f>
        <v>0</v>
      </c>
      <c r="H231" s="21">
        <f>VLOOKUP($B231,'Sail-yard-rope'!$B$4:$K$159,8)</f>
        <v>175</v>
      </c>
      <c r="I231" s="12">
        <f>VLOOKUP($B231,'Sail-yard-rope'!$B$4:$K$159,9)</f>
        <v>92</v>
      </c>
    </row>
    <row r="232" spans="1:9" s="17" customFormat="1" ht="57" x14ac:dyDescent="0.45">
      <c r="A232" s="7"/>
      <c r="B232" s="24">
        <v>55</v>
      </c>
      <c r="C232" s="7" t="str">
        <f>VLOOKUP($B232,'Sail-yard-rope'!$B$4:$K$159,2)</f>
        <v>Fore topsail Braces S</v>
      </c>
      <c r="D232" s="7" t="str">
        <f>VLOOKUP($B232,'Sail-yard-rope'!$B$4:$K$159,5)</f>
        <v>Tied to end of yard
Shared double block on main trestle trees
Main pinrail S</v>
      </c>
      <c r="E232" s="7" t="str">
        <f>VLOOKUP($B232,'Sail-yard-rope'!$B$4:$K$159,10)</f>
        <v>Via main mast. D block shared with spreadyard brace</v>
      </c>
      <c r="F232" s="12">
        <f>VLOOKUP($B232,'Sail-yard-rope'!$B$4:$K$159,6)</f>
        <v>0</v>
      </c>
      <c r="G232" s="12">
        <f>VLOOKUP($B232,'Sail-yard-rope'!$B$4:$K$159,7)</f>
        <v>0</v>
      </c>
      <c r="H232" s="21">
        <f>VLOOKUP($B232,'Sail-yard-rope'!$B$4:$K$159,8)</f>
        <v>175</v>
      </c>
      <c r="I232" s="12">
        <f>VLOOKUP($B232,'Sail-yard-rope'!$B$4:$K$159,9)</f>
        <v>92</v>
      </c>
    </row>
    <row r="233" spans="1:9" s="17" customFormat="1" x14ac:dyDescent="0.45">
      <c r="A233" s="7"/>
      <c r="B233" s="24">
        <v>83</v>
      </c>
      <c r="C233" s="7" t="str">
        <f>VLOOKUP($B233,'Sail-yard-rope'!$B$4:$K$159,2)</f>
        <v>Main mast, lower Shrouds P</v>
      </c>
      <c r="D233" s="7" t="str">
        <f>VLOOKUP($B233,'Sail-yard-rope'!$B$4:$K$159,5)</f>
        <v>Main chains, main mast top</v>
      </c>
      <c r="E233" s="7" t="str">
        <f>VLOOKUP($B233,'Sail-yard-rope'!$B$4:$K$159,10)</f>
        <v>Ratlines fitted? Cable or hawser laid rope?</v>
      </c>
      <c r="F233" s="12" t="str">
        <f>VLOOKUP($B233,'Sail-yard-rope'!$B$4:$K$159,6)</f>
        <v>Alert 105,6</v>
      </c>
      <c r="G233" s="12">
        <f>VLOOKUP($B233,'Sail-yard-rope'!$B$4:$K$159,7)</f>
        <v>0</v>
      </c>
      <c r="H233" s="21">
        <f>VLOOKUP($B233,'Sail-yard-rope'!$B$4:$K$159,8)</f>
        <v>171</v>
      </c>
      <c r="I233" s="12" t="str">
        <f>VLOOKUP($B233,'Sail-yard-rope'!$B$4:$K$159,9)</f>
        <v>75,77</v>
      </c>
    </row>
    <row r="234" spans="1:9" s="17" customFormat="1" x14ac:dyDescent="0.45">
      <c r="A234" s="7"/>
      <c r="B234" s="24">
        <v>84</v>
      </c>
      <c r="C234" s="7" t="str">
        <f>VLOOKUP($B234,'Sail-yard-rope'!$B$4:$K$159,2)</f>
        <v>Main mast, lower Shrouds S</v>
      </c>
      <c r="D234" s="7" t="str">
        <f>VLOOKUP($B234,'Sail-yard-rope'!$B$4:$K$159,5)</f>
        <v>Main chains, main mast top</v>
      </c>
      <c r="E234" s="7" t="str">
        <f>VLOOKUP($B234,'Sail-yard-rope'!$B$4:$K$159,10)</f>
        <v>Ratlines fitted? Cable or hawser laid rope?</v>
      </c>
      <c r="F234" s="12" t="str">
        <f>VLOOKUP($B234,'Sail-yard-rope'!$B$4:$K$159,6)</f>
        <v>Alert 105,6</v>
      </c>
      <c r="G234" s="12">
        <f>VLOOKUP($B234,'Sail-yard-rope'!$B$4:$K$159,7)</f>
        <v>0</v>
      </c>
      <c r="H234" s="21">
        <f>VLOOKUP($B234,'Sail-yard-rope'!$B$4:$K$159,8)</f>
        <v>171</v>
      </c>
      <c r="I234" s="12" t="str">
        <f>VLOOKUP($B234,'Sail-yard-rope'!$B$4:$K$159,9)</f>
        <v>75,77</v>
      </c>
    </row>
    <row r="235" spans="1:9" s="17" customFormat="1" ht="57" x14ac:dyDescent="0.45">
      <c r="A235" s="34"/>
      <c r="B235" s="24">
        <v>87</v>
      </c>
      <c r="C235" s="7" t="str">
        <f>VLOOKUP($B235,'Sail-yard-rope'!$B$4:$K$159,2)</f>
        <v>Main mast, lower Fore stays</v>
      </c>
      <c r="D235" s="7" t="str">
        <f>VLOOKUP($B235,'Sail-yard-rope'!$B$4:$K$159,5)</f>
        <v>Blocks hooked to eyes in deck
Top of main mast</v>
      </c>
      <c r="E235" s="7" t="str">
        <f>VLOOKUP($B235,'Sail-yard-rope'!$B$4:$K$159,10)</f>
        <v>Petersson shows two stays from fore bitts, but lee one cannot be slackened
Marquardt p179 (4) gives 'schooner' alternatives, Berbice example (p44)</v>
      </c>
      <c r="F235" s="12">
        <f>VLOOKUP($B235,'Sail-yard-rope'!$B$4:$K$159,6)</f>
        <v>0</v>
      </c>
      <c r="G235" s="12">
        <f>VLOOKUP($B235,'Sail-yard-rope'!$B$4:$K$159,7)</f>
        <v>0</v>
      </c>
      <c r="H235" s="21" t="str">
        <f>VLOOKUP($B235,'Sail-yard-rope'!$B$4:$K$159,8)</f>
        <v>179;42,4</v>
      </c>
      <c r="I235" s="12">
        <f>VLOOKUP($B235,'Sail-yard-rope'!$B$4:$K$159,9)</f>
        <v>80</v>
      </c>
    </row>
    <row r="236" spans="1:9" s="17" customFormat="1" ht="42.75" x14ac:dyDescent="0.45">
      <c r="A236" s="34"/>
      <c r="B236" s="24">
        <v>95</v>
      </c>
      <c r="C236" s="7" t="str">
        <f>VLOOKUP($B236,'Sail-yard-rope'!$B$4:$K$159,2)</f>
        <v>Main gaff yard Throat halyard</v>
      </c>
      <c r="D236" s="7" t="str">
        <f>VLOOKUP($B236,'Sail-yard-rope'!$B$4:$K$159,5)</f>
        <v>1xS tied to gaff
1xD tied to trestle trees
Main pinrail S? mast?</v>
      </c>
      <c r="E236" s="7" t="str">
        <f>VLOOKUP($B236,'Sail-yard-rope'!$B$4:$K$159,10)</f>
        <v>Petersson and Petrejus show 1xS and 1xD
Lever 43, 44 shows alternatives for throat and peak</v>
      </c>
      <c r="F236" s="12" t="str">
        <f>VLOOKUP($B236,'Sail-yard-rope'!$B$4:$K$159,6)</f>
        <v>Lever 44</v>
      </c>
      <c r="G236" s="12" t="str">
        <f>VLOOKUP($B236,'Sail-yard-rope'!$B$4:$K$159,7)</f>
        <v>218,9</v>
      </c>
      <c r="H236" s="21" t="str">
        <f>VLOOKUP($B236,'Sail-yard-rope'!$B$4:$K$159,8)</f>
        <v>176-7</v>
      </c>
      <c r="I236" s="12">
        <f>VLOOKUP($B236,'Sail-yard-rope'!$B$4:$K$159,9)</f>
        <v>96</v>
      </c>
    </row>
    <row r="237" spans="1:9" s="17" customFormat="1" ht="42.75" x14ac:dyDescent="0.45">
      <c r="A237" s="34"/>
      <c r="B237" s="24">
        <v>96</v>
      </c>
      <c r="C237" s="7" t="str">
        <f>VLOOKUP($B237,'Sail-yard-rope'!$B$4:$K$159,2)</f>
        <v>Main gaff yard Peak halyard</v>
      </c>
      <c r="D237" s="7" t="str">
        <f>VLOOKUP($B237,'Sail-yard-rope'!$B$4:$K$159,5)</f>
        <v>1xS tied to gaff
1xD tied to trestle trees
Main pinrail P? mast?</v>
      </c>
      <c r="E237" s="7" t="str">
        <f>VLOOKUP($B237,'Sail-yard-rope'!$B$4:$K$159,10)</f>
        <v>Petersson and Petrejus show 1xS and 1xD
Lever 43, 44 shows alternatives for throat and peak</v>
      </c>
      <c r="F237" s="12" t="str">
        <f>VLOOKUP($B237,'Sail-yard-rope'!$B$4:$K$159,6)</f>
        <v>Lever 44</v>
      </c>
      <c r="G237" s="12" t="str">
        <f>VLOOKUP($B237,'Sail-yard-rope'!$B$4:$K$159,7)</f>
        <v>218,9</v>
      </c>
      <c r="H237" s="21" t="str">
        <f>VLOOKUP($B237,'Sail-yard-rope'!$B$4:$K$159,8)</f>
        <v>176-7</v>
      </c>
      <c r="I237" s="12">
        <f>VLOOKUP($B237,'Sail-yard-rope'!$B$4:$K$159,9)</f>
        <v>96</v>
      </c>
    </row>
    <row r="238" spans="1:9" s="17" customFormat="1" ht="71.25" x14ac:dyDescent="0.45">
      <c r="A238" s="34"/>
      <c r="B238" s="24">
        <v>102</v>
      </c>
      <c r="C238" s="7" t="str">
        <f>VLOOKUP($B238,'Sail-yard-rope'!$B$4:$K$159,2)</f>
        <v>Main boom Topping lift P</v>
      </c>
      <c r="D238" s="7" t="str">
        <f>VLOOKUP($B238,'Sail-yard-rope'!$B$4:$K$159,5)</f>
        <v>Tie to boom, 0.5xD at mast head, 1xD. 1xS hooked to eye on deck. 
Cleat on mast</v>
      </c>
      <c r="E238" s="7" t="str">
        <f>VLOOKUP($B238,'Sail-yard-rope'!$B$4:$K$159,10)</f>
        <v>Lever p44 (269): 'more common'. 
Marquardt p176 (6) and Petrejus: same or similar to Lever. 0.5xD shared P&amp;S
Petersson: pinrail on mast, boom lifted in two places. 2xS, cleat each side</v>
      </c>
      <c r="F238" s="12" t="str">
        <f>VLOOKUP($B238,'Sail-yard-rope'!$B$4:$K$159,6)</f>
        <v>Lever 44 (269)</v>
      </c>
      <c r="G238" s="12">
        <f>VLOOKUP($B238,'Sail-yard-rope'!$B$4:$K$159,7)</f>
        <v>217</v>
      </c>
      <c r="H238" s="21" t="str">
        <f>VLOOKUP($B238,'Sail-yard-rope'!$B$4:$K$159,8)</f>
        <v>176;177</v>
      </c>
      <c r="I238" s="12">
        <f>VLOOKUP($B238,'Sail-yard-rope'!$B$4:$K$159,9)</f>
        <v>97</v>
      </c>
    </row>
    <row r="239" spans="1:9" s="17" customFormat="1" ht="71.25" x14ac:dyDescent="0.45">
      <c r="A239" s="34"/>
      <c r="B239" s="24">
        <v>103</v>
      </c>
      <c r="C239" s="7" t="str">
        <f>VLOOKUP($B239,'Sail-yard-rope'!$B$4:$K$159,2)</f>
        <v>Main boom Topping lift S</v>
      </c>
      <c r="D239" s="7" t="str">
        <f>VLOOKUP($B239,'Sail-yard-rope'!$B$4:$K$159,5)</f>
        <v>Tie to boom, 0.5xD at mast head, 1xD. 1xS hooked to eye on deck. 
Cleat on mast</v>
      </c>
      <c r="E239" s="7" t="str">
        <f>VLOOKUP($B239,'Sail-yard-rope'!$B$4:$K$159,10)</f>
        <v>Lever p44 (269): 'more common'. 
Marquardt p176 (6) and Petrejus: same or similar to Lever. 0.5xD shared P&amp;S
Petersson: pinrail on mast, boom lifted in two places. 2xS, cleat each side</v>
      </c>
      <c r="F239" s="12" t="str">
        <f>VLOOKUP($B239,'Sail-yard-rope'!$B$4:$K$159,6)</f>
        <v>Lever 44 (269)</v>
      </c>
      <c r="G239" s="12">
        <f>VLOOKUP($B239,'Sail-yard-rope'!$B$4:$K$159,7)</f>
        <v>217</v>
      </c>
      <c r="H239" s="21" t="str">
        <f>VLOOKUP($B239,'Sail-yard-rope'!$B$4:$K$159,8)</f>
        <v>176;177</v>
      </c>
      <c r="I239" s="12">
        <f>VLOOKUP($B239,'Sail-yard-rope'!$B$4:$K$159,9)</f>
        <v>97</v>
      </c>
    </row>
    <row r="240" spans="1:9" s="17" customFormat="1" ht="57" x14ac:dyDescent="0.45">
      <c r="A240" s="7" t="s">
        <v>494</v>
      </c>
      <c r="B240" s="24">
        <v>90</v>
      </c>
      <c r="C240" s="7" t="str">
        <f>VLOOKUP($B240,'Sail-yard-rope'!$B$4:$K$159,2)</f>
        <v>Main topmast Backstay P</v>
      </c>
      <c r="D240" s="7" t="str">
        <f>VLOOKUP($B240,'Sail-yard-rope'!$B$4:$K$159,5)</f>
        <v>Topmast above topsail sheave
Tied around deadeye</v>
      </c>
      <c r="E240" s="7" t="str">
        <f>VLOOKUP($B240,'Sail-yard-rope'!$B$4:$K$159,10)</f>
        <v>Marquardt p173 (3) has thimble tied to a deadeye on channel
Petersson wants small extra deadeye on chains, not on Haddock drawing</v>
      </c>
      <c r="F240" s="12" t="str">
        <f>VLOOKUP($B240,'Sail-yard-rope'!$B$4:$K$159,6)</f>
        <v>ZAZ6116</v>
      </c>
      <c r="G240" s="12">
        <f>VLOOKUP($B240,'Sail-yard-rope'!$B$4:$K$159,7)</f>
        <v>0</v>
      </c>
      <c r="H240" s="21" t="str">
        <f>VLOOKUP($B240,'Sail-yard-rope'!$B$4:$K$159,8)</f>
        <v>172;173</v>
      </c>
      <c r="I240" s="12">
        <f>VLOOKUP($B240,'Sail-yard-rope'!$B$4:$K$159,9)</f>
        <v>83</v>
      </c>
    </row>
    <row r="241" spans="1:9" s="17" customFormat="1" ht="57" x14ac:dyDescent="0.45">
      <c r="A241" s="7"/>
      <c r="B241" s="24">
        <v>91</v>
      </c>
      <c r="C241" s="7" t="str">
        <f>VLOOKUP($B241,'Sail-yard-rope'!$B$4:$K$159,2)</f>
        <v>Main topmast Backstay S</v>
      </c>
      <c r="D241" s="7" t="str">
        <f>VLOOKUP($B241,'Sail-yard-rope'!$B$4:$K$159,5)</f>
        <v>Topmast above topsail sheave
Tied around deadeye</v>
      </c>
      <c r="E241" s="7" t="str">
        <f>VLOOKUP($B241,'Sail-yard-rope'!$B$4:$K$159,10)</f>
        <v>Marquardt p173 (3) has thimble tied to a deadeye on channel
Petersson wants small extra deadeye on chains, not on Haddock drawing</v>
      </c>
      <c r="F241" s="12" t="str">
        <f>VLOOKUP($B241,'Sail-yard-rope'!$B$4:$K$159,6)</f>
        <v>ZAZ6116</v>
      </c>
      <c r="G241" s="12">
        <f>VLOOKUP($B241,'Sail-yard-rope'!$B$4:$K$159,7)</f>
        <v>0</v>
      </c>
      <c r="H241" s="21" t="str">
        <f>VLOOKUP($B241,'Sail-yard-rope'!$B$4:$K$159,8)</f>
        <v>172;173</v>
      </c>
      <c r="I241" s="12">
        <f>VLOOKUP($B241,'Sail-yard-rope'!$B$4:$K$159,9)</f>
        <v>83</v>
      </c>
    </row>
    <row r="242" spans="1:9" s="17" customFormat="1" ht="42.75" x14ac:dyDescent="0.45">
      <c r="A242" s="7"/>
      <c r="B242" s="24">
        <v>92</v>
      </c>
      <c r="C242" s="7" t="str">
        <f>VLOOKUP($B242,'Sail-yard-rope'!$B$4:$K$159,2)</f>
        <v>Main topmast Fore stay</v>
      </c>
      <c r="D242" s="7" t="str">
        <f>VLOOKUP($B242,'Sail-yard-rope'!$B$4:$K$159,5)</f>
        <v>Fore mast cap
Main topmast above yard sheave</v>
      </c>
      <c r="E242" s="7" t="str">
        <f>VLOOKUP($B242,'Sail-yard-rope'!$B$4:$K$159,10)</f>
        <v>Marquardt: drawings for Berbice show lashing between two thimbles
Petersson details do not look right</v>
      </c>
      <c r="F242" s="12">
        <f>VLOOKUP($B242,'Sail-yard-rope'!$B$4:$K$159,6)</f>
        <v>0</v>
      </c>
      <c r="G242" s="12">
        <f>VLOOKUP($B242,'Sail-yard-rope'!$B$4:$K$159,7)</f>
        <v>0</v>
      </c>
      <c r="H242" s="21" t="str">
        <f>VLOOKUP($B242,'Sail-yard-rope'!$B$4:$K$159,8)</f>
        <v>43,44</v>
      </c>
      <c r="I242" s="12">
        <f>VLOOKUP($B242,'Sail-yard-rope'!$B$4:$K$159,9)</f>
        <v>88</v>
      </c>
    </row>
    <row r="243" spans="1:9" s="17" customFormat="1" ht="28.5" x14ac:dyDescent="0.45">
      <c r="A243" s="7"/>
      <c r="B243" s="24">
        <v>94</v>
      </c>
      <c r="C243" s="7" t="str">
        <f>VLOOKUP($B243,'Sail-yard-rope'!$B$4:$K$159,2)</f>
        <v>Main topmast Ensign halyard</v>
      </c>
      <c r="D243" s="7" t="str">
        <f>VLOOKUP($B243,'Sail-yard-rope'!$B$4:$K$159,5)</f>
        <v>Topmast cap
Aft ladderway cover?</v>
      </c>
      <c r="E243" s="7" t="str">
        <f>VLOOKUP($B243,'Sail-yard-rope'!$B$4:$K$159,10)</f>
        <v>Flags.  Main fife rail is crowded area</v>
      </c>
      <c r="F243" s="12">
        <f>VLOOKUP($B243,'Sail-yard-rope'!$B$4:$K$159,6)</f>
        <v>0</v>
      </c>
      <c r="G243" s="12">
        <f>VLOOKUP($B243,'Sail-yard-rope'!$B$4:$K$159,7)</f>
        <v>219</v>
      </c>
      <c r="H243" s="21">
        <f>VLOOKUP($B243,'Sail-yard-rope'!$B$4:$K$159,8)</f>
        <v>0</v>
      </c>
      <c r="I243" s="12">
        <f>VLOOKUP($B243,'Sail-yard-rope'!$B$4:$K$159,9)</f>
        <v>0</v>
      </c>
    </row>
    <row r="244" spans="1:9" s="17" customFormat="1" ht="42.75" x14ac:dyDescent="0.45">
      <c r="A244" s="34"/>
      <c r="B244" s="24">
        <v>112</v>
      </c>
      <c r="C244" s="7" t="str">
        <f>VLOOKUP($B244,'Sail-yard-rope'!$B$4:$K$159,2)</f>
        <v>Main topsail Halyard</v>
      </c>
      <c r="D244" s="7" t="str">
        <f>VLOOKUP($B244,'Sail-yard-rope'!$B$4:$K$159,5)</f>
        <v>Tied to yard, through sheave in topmast. 
Main pinrail P</v>
      </c>
      <c r="E244" s="7" t="str">
        <f>VLOOKUP($B244,'Sail-yard-rope'!$B$4:$K$159,10)</f>
        <v>Petersson: sheave in topmast
Marquardt: block tied to mast head</v>
      </c>
      <c r="F244" s="12">
        <f>VLOOKUP($B244,'Sail-yard-rope'!$B$4:$K$159,6)</f>
        <v>0</v>
      </c>
      <c r="G244" s="12">
        <f>VLOOKUP($B244,'Sail-yard-rope'!$B$4:$K$159,7)</f>
        <v>0</v>
      </c>
      <c r="H244" s="21">
        <f>VLOOKUP($B244,'Sail-yard-rope'!$B$4:$K$159,8)</f>
        <v>185</v>
      </c>
      <c r="I244" s="12">
        <f>VLOOKUP($B244,'Sail-yard-rope'!$B$4:$K$159,9)</f>
        <v>109</v>
      </c>
    </row>
    <row r="245" spans="1:9" s="17" customFormat="1" ht="57" x14ac:dyDescent="0.45">
      <c r="A245" s="7" t="s">
        <v>502</v>
      </c>
      <c r="B245" s="24">
        <v>62</v>
      </c>
      <c r="C245" s="7" t="str">
        <f>VLOOKUP($B245,'Sail-yard-rope'!$B$4:$K$159,2)</f>
        <v>Fore topsail Bunt line</v>
      </c>
      <c r="D245" s="7" t="str">
        <f>VLOOKUP($B245,'Sail-yard-rope'!$B$4:$K$159,5)</f>
        <v>Block on topsail yard
Block on topmast
Belayed somewhere…</v>
      </c>
      <c r="E245" s="7" t="str">
        <f>VLOOKUP($B245,'Sail-yard-rope'!$B$4:$K$159,10)</f>
        <v>1xS on topmast, 1xS on yard. A single bunt line with two legs to attach the sail</v>
      </c>
      <c r="F245" s="12">
        <f>VLOOKUP($B245,'Sail-yard-rope'!$B$4:$K$159,6)</f>
        <v>0</v>
      </c>
      <c r="G245" s="12" t="str">
        <f>VLOOKUP($B245,'Sail-yard-rope'!$B$4:$K$159,7)</f>
        <v>234-5</v>
      </c>
      <c r="H245" s="21">
        <f>VLOOKUP($B245,'Sail-yard-rope'!$B$4:$K$159,8)</f>
        <v>0</v>
      </c>
      <c r="I245" s="12">
        <f>VLOOKUP($B245,'Sail-yard-rope'!$B$4:$K$159,9)</f>
        <v>106</v>
      </c>
    </row>
    <row r="246" spans="1:9" s="17" customFormat="1" ht="28.5" x14ac:dyDescent="0.45">
      <c r="A246" s="7"/>
      <c r="B246" s="24">
        <v>126</v>
      </c>
      <c r="C246" s="7" t="str">
        <f>VLOOKUP($B246,'Sail-yard-rope'!$B$4:$K$159,2)</f>
        <v>Studding sails Topmast studding sail halyard S</v>
      </c>
      <c r="D246" s="7" t="str">
        <f>VLOOKUP($B246,'Sail-yard-rope'!$B$4:$K$159,5)</f>
        <v>1xS on topsail yard, 1xS on topmast
Belayed somewhere…</v>
      </c>
      <c r="E246" s="7" t="str">
        <f>VLOOKUP($B246,'Sail-yard-rope'!$B$4:$K$159,10)</f>
        <v>Halyard rigged Starboard
Petrejus: p245, fig548,16   Lever 351hi</v>
      </c>
      <c r="F246" s="12" t="str">
        <f>VLOOKUP($B246,'Sail-yard-rope'!$B$4:$K$159,6)</f>
        <v>Lever 65</v>
      </c>
      <c r="G246" s="12" t="str">
        <f>VLOOKUP($B246,'Sail-yard-rope'!$B$4:$K$159,7)</f>
        <v>173;244…</v>
      </c>
      <c r="H246" s="21">
        <f>VLOOKUP($B246,'Sail-yard-rope'!$B$4:$K$159,8)</f>
        <v>0</v>
      </c>
      <c r="I246" s="12">
        <f>VLOOKUP($B246,'Sail-yard-rope'!$B$4:$K$159,9)</f>
        <v>0</v>
      </c>
    </row>
    <row r="247" spans="1:9" s="17" customFormat="1" ht="57" x14ac:dyDescent="0.45">
      <c r="A247" s="7"/>
      <c r="B247" s="24">
        <v>128</v>
      </c>
      <c r="C247" s="7" t="str">
        <f>VLOOKUP($B247,'Sail-yard-rope'!$B$4:$K$159,2)</f>
        <v>Studding sails Topmast studding sail sheet S</v>
      </c>
      <c r="D247" s="7" t="str">
        <f>VLOOKUP($B247,'Sail-yard-rope'!$B$4:$K$159,5)</f>
        <v>2xS on spreadyard. 
Belayed somewhere…</v>
      </c>
      <c r="E247" s="7" t="str">
        <f>VLOOKUP($B247,'Sail-yard-rope'!$B$4:$K$159,10)</f>
        <v xml:space="preserve">Blocks attached to spread yard, also used to launch out the boom. (#119)
Two sheets, one through blocks and one direct
Lever 347ik 351lm   Petrejus p245 fig548,19 </v>
      </c>
      <c r="F247" s="12" t="str">
        <f>VLOOKUP($B247,'Sail-yard-rope'!$B$4:$K$159,6)</f>
        <v>Lever 65</v>
      </c>
      <c r="G247" s="12" t="str">
        <f>VLOOKUP($B247,'Sail-yard-rope'!$B$4:$K$159,7)</f>
        <v>173;244…</v>
      </c>
      <c r="H247" s="21">
        <f>VLOOKUP($B247,'Sail-yard-rope'!$B$4:$K$159,8)</f>
        <v>0</v>
      </c>
      <c r="I247" s="12">
        <f>VLOOKUP($B247,'Sail-yard-rope'!$B$4:$K$159,9)</f>
        <v>0</v>
      </c>
    </row>
    <row r="248" spans="1:9" s="17" customFormat="1" ht="42.75" x14ac:dyDescent="0.45">
      <c r="A248" s="7"/>
      <c r="B248" s="24">
        <v>130</v>
      </c>
      <c r="C248" s="7" t="str">
        <f>VLOOKUP($B248,'Sail-yard-rope'!$B$4:$K$159,2)</f>
        <v>Studding sails Topmast studding sail tack S</v>
      </c>
      <c r="D248" s="7" t="str">
        <f>VLOOKUP($B248,'Sail-yard-rope'!$B$4:$K$159,5)</f>
        <v>Block on boom end
Belayed somewhere aft…</v>
      </c>
      <c r="E248" s="7" t="str">
        <f>VLOOKUP($B248,'Sail-yard-rope'!$B$4:$K$159,10)</f>
        <v>Lever: 351k 1xS on boom, 1xS on timberhead in waist, then belayed somewhere
Petrejus p245 fig548 ,18</v>
      </c>
      <c r="F248" s="12" t="str">
        <f>VLOOKUP($B248,'Sail-yard-rope'!$B$4:$K$159,6)</f>
        <v>Lever 64,65</v>
      </c>
      <c r="G248" s="12" t="str">
        <f>VLOOKUP($B248,'Sail-yard-rope'!$B$4:$K$159,7)</f>
        <v>173;244…</v>
      </c>
      <c r="H248" s="21">
        <f>VLOOKUP($B248,'Sail-yard-rope'!$B$4:$K$159,8)</f>
        <v>0</v>
      </c>
      <c r="I248" s="12">
        <f>VLOOKUP($B248,'Sail-yard-rope'!$B$4:$K$159,9)</f>
        <v>0</v>
      </c>
    </row>
    <row r="249" spans="1:9" s="17" customFormat="1" ht="42.75" x14ac:dyDescent="0.45">
      <c r="A249" s="7"/>
      <c r="B249" s="24">
        <v>132</v>
      </c>
      <c r="C249" s="7" t="str">
        <f>VLOOKUP($B249,'Sail-yard-rope'!$B$4:$K$159,2)</f>
        <v>Studding sails Topmast studding sail downhauler S</v>
      </c>
      <c r="D249" s="7" t="str">
        <f>VLOOKUP($B249,'Sail-yard-rope'!$B$4:$K$159,5)</f>
        <v>Tied to stun yard, cringle, 1xS on sail clew
Belayed somewhere…</v>
      </c>
      <c r="E249" s="7" t="str">
        <f>VLOOKUP($B249,'Sail-yard-rope'!$B$4:$K$159,10)</f>
        <v>Lever 351efg
Petrejus p245 fig548 ,17</v>
      </c>
      <c r="F249" s="12" t="str">
        <f>VLOOKUP($B249,'Sail-yard-rope'!$B$4:$K$159,6)</f>
        <v>Lever 65</v>
      </c>
      <c r="G249" s="12" t="str">
        <f>VLOOKUP($B249,'Sail-yard-rope'!$B$4:$K$159,7)</f>
        <v>173;244…</v>
      </c>
      <c r="H249" s="21">
        <f>VLOOKUP($B249,'Sail-yard-rope'!$B$4:$K$159,8)</f>
        <v>0</v>
      </c>
      <c r="I249" s="12">
        <f>VLOOKUP($B249,'Sail-yard-rope'!$B$4:$K$159,9)</f>
        <v>0</v>
      </c>
    </row>
    <row r="250" spans="1:9" s="17" customFormat="1" x14ac:dyDescent="0.45">
      <c r="A250" s="7"/>
      <c r="B250" s="30"/>
      <c r="C250" s="7"/>
      <c r="F250" s="18"/>
      <c r="G250" s="18"/>
      <c r="H250" s="18"/>
      <c r="I250" s="18"/>
    </row>
    <row r="251" spans="1:9" s="17" customFormat="1" x14ac:dyDescent="0.45">
      <c r="A251" s="7"/>
      <c r="B251" s="30"/>
      <c r="C251" s="7"/>
      <c r="F251" s="18"/>
      <c r="G251" s="18"/>
      <c r="H251" s="18"/>
      <c r="I251" s="18"/>
    </row>
    <row r="252" spans="1:9" s="17" customFormat="1" x14ac:dyDescent="0.45">
      <c r="A252" s="7"/>
      <c r="B252" s="30"/>
      <c r="C252" s="7"/>
      <c r="F252" s="18"/>
      <c r="G252" s="18"/>
      <c r="H252" s="18"/>
      <c r="I252" s="18"/>
    </row>
    <row r="253" spans="1:9" s="17" customFormat="1" x14ac:dyDescent="0.45">
      <c r="A253" s="7"/>
      <c r="B253" s="30"/>
      <c r="C253" s="7"/>
      <c r="F253" s="18"/>
      <c r="G253" s="18"/>
      <c r="H253" s="18"/>
      <c r="I253" s="18"/>
    </row>
    <row r="254" spans="1:9" s="17" customFormat="1" x14ac:dyDescent="0.45">
      <c r="A254" s="7"/>
      <c r="B254" s="30"/>
      <c r="C254" s="7"/>
      <c r="F254" s="18"/>
      <c r="G254" s="18"/>
      <c r="H254" s="18"/>
      <c r="I254" s="18"/>
    </row>
    <row r="255" spans="1:9" s="17" customFormat="1" x14ac:dyDescent="0.45">
      <c r="A255" s="7"/>
      <c r="B255" s="30"/>
      <c r="C255" s="7"/>
      <c r="F255" s="18"/>
      <c r="G255" s="18"/>
      <c r="H255" s="18"/>
      <c r="I255" s="18"/>
    </row>
    <row r="256" spans="1:9" s="17" customFormat="1" x14ac:dyDescent="0.45">
      <c r="A256" s="7"/>
      <c r="B256" s="30"/>
      <c r="C256" s="7"/>
      <c r="F256" s="18"/>
      <c r="G256" s="18"/>
      <c r="H256" s="18"/>
      <c r="I256" s="18"/>
    </row>
    <row r="257" spans="1:9" s="17" customFormat="1" x14ac:dyDescent="0.45">
      <c r="A257" s="7"/>
      <c r="B257" s="30"/>
      <c r="C257" s="7"/>
      <c r="F257" s="18"/>
      <c r="G257" s="18"/>
      <c r="H257" s="18"/>
      <c r="I257" s="18"/>
    </row>
    <row r="258" spans="1:9" s="17" customFormat="1" x14ac:dyDescent="0.45">
      <c r="A258" s="7"/>
      <c r="B258" s="30"/>
      <c r="C258" s="7"/>
      <c r="F258" s="18"/>
      <c r="G258" s="18"/>
      <c r="H258" s="18"/>
      <c r="I258" s="18"/>
    </row>
    <row r="259" spans="1:9" s="17" customFormat="1" x14ac:dyDescent="0.45">
      <c r="A259" s="7"/>
      <c r="B259" s="30"/>
      <c r="C259" s="7"/>
      <c r="F259" s="18"/>
      <c r="G259" s="18"/>
      <c r="H259" s="18"/>
      <c r="I259" s="18"/>
    </row>
    <row r="260" spans="1:9" s="17" customFormat="1" x14ac:dyDescent="0.45">
      <c r="A260" s="7"/>
      <c r="B260" s="30"/>
      <c r="C260" s="7"/>
      <c r="F260" s="18"/>
      <c r="G260" s="18"/>
      <c r="H260" s="18"/>
      <c r="I260" s="18"/>
    </row>
    <row r="261" spans="1:9" s="17" customFormat="1" x14ac:dyDescent="0.45">
      <c r="A261" s="7"/>
      <c r="B261" s="30"/>
      <c r="C261" s="7"/>
      <c r="F261" s="18"/>
      <c r="G261" s="18"/>
      <c r="H261" s="18"/>
      <c r="I261" s="18"/>
    </row>
    <row r="262" spans="1:9" s="17" customFormat="1" x14ac:dyDescent="0.45">
      <c r="A262" s="7"/>
      <c r="B262" s="30"/>
      <c r="C262" s="7"/>
      <c r="F262" s="18"/>
      <c r="G262" s="18"/>
      <c r="H262" s="18"/>
      <c r="I262" s="18"/>
    </row>
    <row r="263" spans="1:9" s="17" customFormat="1" x14ac:dyDescent="0.45">
      <c r="A263" s="7"/>
      <c r="B263" s="30"/>
      <c r="C263" s="7"/>
      <c r="F263" s="18"/>
      <c r="G263" s="18"/>
      <c r="H263" s="18"/>
      <c r="I263" s="18"/>
    </row>
    <row r="264" spans="1:9" s="17" customFormat="1" x14ac:dyDescent="0.45">
      <c r="A264" s="7"/>
      <c r="B264" s="30"/>
      <c r="C264" s="7"/>
      <c r="F264" s="18"/>
      <c r="G264" s="18"/>
      <c r="H264" s="18"/>
      <c r="I264" s="18"/>
    </row>
    <row r="265" spans="1:9" s="17" customFormat="1" x14ac:dyDescent="0.45">
      <c r="A265" s="7"/>
      <c r="B265" s="30"/>
      <c r="C265" s="7"/>
      <c r="F265" s="18"/>
      <c r="G265" s="18"/>
      <c r="H265" s="18"/>
      <c r="I265" s="18"/>
    </row>
    <row r="266" spans="1:9" s="17" customFormat="1" x14ac:dyDescent="0.45">
      <c r="A266" s="7"/>
      <c r="B266" s="30"/>
      <c r="C266" s="7"/>
      <c r="F266" s="18"/>
      <c r="G266" s="18"/>
      <c r="H266" s="18"/>
      <c r="I266" s="18"/>
    </row>
    <row r="267" spans="1:9" s="17" customFormat="1" x14ac:dyDescent="0.45">
      <c r="A267" s="7"/>
      <c r="B267" s="30"/>
      <c r="C267" s="7"/>
      <c r="F267" s="18"/>
      <c r="G267" s="18"/>
      <c r="H267" s="18"/>
      <c r="I267" s="18"/>
    </row>
    <row r="268" spans="1:9" s="17" customFormat="1" x14ac:dyDescent="0.45">
      <c r="A268" s="7"/>
      <c r="B268" s="30"/>
      <c r="C268" s="7"/>
      <c r="F268" s="18"/>
      <c r="G268" s="18"/>
      <c r="H268" s="18"/>
      <c r="I268" s="18"/>
    </row>
    <row r="269" spans="1:9" s="17" customFormat="1" x14ac:dyDescent="0.45">
      <c r="A269" s="7"/>
      <c r="B269" s="30"/>
      <c r="C269" s="7"/>
      <c r="F269" s="18"/>
      <c r="G269" s="18"/>
      <c r="H269" s="18"/>
      <c r="I269" s="18"/>
    </row>
    <row r="270" spans="1:9" s="17" customFormat="1" x14ac:dyDescent="0.45">
      <c r="A270" s="7"/>
      <c r="B270" s="30"/>
      <c r="C270" s="7"/>
      <c r="F270" s="18"/>
      <c r="G270" s="18"/>
      <c r="H270" s="18"/>
      <c r="I270" s="18"/>
    </row>
    <row r="271" spans="1:9" s="17" customFormat="1" x14ac:dyDescent="0.45">
      <c r="A271" s="7"/>
      <c r="B271" s="30"/>
      <c r="C271" s="7"/>
      <c r="F271" s="18"/>
      <c r="G271" s="18"/>
      <c r="H271" s="18"/>
      <c r="I271" s="18"/>
    </row>
    <row r="272" spans="1:9" s="17" customFormat="1" x14ac:dyDescent="0.45">
      <c r="A272" s="7"/>
      <c r="B272" s="30"/>
      <c r="C272" s="7"/>
      <c r="F272" s="18"/>
      <c r="G272" s="18"/>
      <c r="H272" s="18"/>
      <c r="I272" s="18"/>
    </row>
    <row r="273" spans="1:9" s="17" customFormat="1" x14ac:dyDescent="0.45">
      <c r="A273" s="7"/>
      <c r="B273" s="30"/>
      <c r="C273" s="7"/>
      <c r="F273" s="18"/>
      <c r="G273" s="18"/>
      <c r="H273" s="18"/>
      <c r="I273" s="18"/>
    </row>
    <row r="274" spans="1:9" s="17" customFormat="1" x14ac:dyDescent="0.45">
      <c r="A274" s="7"/>
      <c r="B274" s="30"/>
      <c r="C274" s="7"/>
      <c r="F274" s="18"/>
      <c r="G274" s="18"/>
      <c r="H274" s="18"/>
      <c r="I274" s="18"/>
    </row>
    <row r="275" spans="1:9" s="17" customFormat="1" x14ac:dyDescent="0.45">
      <c r="A275" s="7"/>
      <c r="B275" s="30"/>
      <c r="C275" s="7"/>
      <c r="F275" s="18"/>
      <c r="G275" s="18"/>
      <c r="H275" s="18"/>
      <c r="I275" s="18"/>
    </row>
    <row r="276" spans="1:9" s="17" customFormat="1" x14ac:dyDescent="0.45">
      <c r="A276" s="7"/>
      <c r="B276" s="30"/>
      <c r="C276" s="7"/>
      <c r="F276" s="18"/>
      <c r="G276" s="18"/>
      <c r="H276" s="18"/>
      <c r="I276" s="18"/>
    </row>
    <row r="277" spans="1:9" s="17" customFormat="1" x14ac:dyDescent="0.45">
      <c r="A277" s="7"/>
      <c r="B277" s="30"/>
      <c r="C277" s="7"/>
      <c r="F277" s="18"/>
      <c r="G277" s="18"/>
      <c r="H277" s="18"/>
      <c r="I277" s="18"/>
    </row>
    <row r="278" spans="1:9" s="17" customFormat="1" x14ac:dyDescent="0.45">
      <c r="A278" s="7"/>
      <c r="B278" s="30"/>
      <c r="C278" s="7"/>
      <c r="F278" s="18"/>
      <c r="G278" s="18"/>
      <c r="H278" s="18"/>
      <c r="I278" s="18"/>
    </row>
    <row r="279" spans="1:9" s="17" customFormat="1" x14ac:dyDescent="0.45">
      <c r="A279" s="7"/>
      <c r="B279" s="30"/>
      <c r="C279" s="7"/>
      <c r="F279" s="18"/>
      <c r="G279" s="18"/>
      <c r="H279" s="18"/>
      <c r="I279" s="18"/>
    </row>
    <row r="280" spans="1:9" s="17" customFormat="1" x14ac:dyDescent="0.45">
      <c r="A280" s="7"/>
      <c r="B280" s="30"/>
      <c r="C280" s="7"/>
      <c r="F280" s="18"/>
      <c r="G280" s="18"/>
      <c r="H280" s="18"/>
      <c r="I280" s="18"/>
    </row>
    <row r="281" spans="1:9" s="17" customFormat="1" x14ac:dyDescent="0.45">
      <c r="A281" s="7"/>
      <c r="B281" s="30"/>
      <c r="C281" s="7"/>
      <c r="F281" s="18"/>
      <c r="G281" s="18"/>
      <c r="H281" s="18"/>
      <c r="I281" s="18"/>
    </row>
    <row r="282" spans="1:9" s="17" customFormat="1" x14ac:dyDescent="0.45">
      <c r="A282" s="7"/>
      <c r="B282" s="30"/>
      <c r="C282" s="7"/>
      <c r="F282" s="18"/>
      <c r="G282" s="18"/>
      <c r="H282" s="18"/>
      <c r="I282" s="18"/>
    </row>
    <row r="283" spans="1:9" s="17" customFormat="1" x14ac:dyDescent="0.45">
      <c r="A283" s="7"/>
      <c r="B283" s="30"/>
      <c r="C283" s="7"/>
      <c r="F283" s="18"/>
      <c r="G283" s="18"/>
      <c r="H283" s="18"/>
      <c r="I283" s="18"/>
    </row>
    <row r="284" spans="1:9" s="17" customFormat="1" x14ac:dyDescent="0.45">
      <c r="A284" s="7"/>
      <c r="B284" s="30"/>
      <c r="C284" s="7"/>
      <c r="F284" s="18"/>
      <c r="G284" s="18"/>
      <c r="H284" s="18"/>
      <c r="I284" s="18"/>
    </row>
    <row r="285" spans="1:9" s="17" customFormat="1" x14ac:dyDescent="0.45">
      <c r="A285" s="7"/>
      <c r="B285" s="30"/>
      <c r="C285" s="7"/>
      <c r="F285" s="18"/>
      <c r="G285" s="18"/>
      <c r="H285" s="18"/>
      <c r="I285" s="18"/>
    </row>
    <row r="286" spans="1:9" s="17" customFormat="1" x14ac:dyDescent="0.45">
      <c r="A286" s="7"/>
      <c r="B286" s="30"/>
      <c r="C286" s="7"/>
      <c r="F286" s="18"/>
      <c r="G286" s="18"/>
      <c r="H286" s="18"/>
      <c r="I286" s="18"/>
    </row>
    <row r="287" spans="1:9" s="17" customFormat="1" x14ac:dyDescent="0.45">
      <c r="A287" s="7"/>
      <c r="B287" s="30"/>
      <c r="C287" s="7"/>
      <c r="F287" s="18"/>
      <c r="G287" s="18"/>
      <c r="H287" s="18"/>
      <c r="I287" s="18"/>
    </row>
    <row r="288" spans="1:9" s="17" customFormat="1" x14ac:dyDescent="0.45">
      <c r="A288" s="7"/>
      <c r="B288" s="30"/>
      <c r="C288" s="7"/>
      <c r="F288" s="18"/>
      <c r="G288" s="18"/>
      <c r="H288" s="18"/>
      <c r="I288" s="18"/>
    </row>
    <row r="289" spans="1:9" s="17" customFormat="1" x14ac:dyDescent="0.45">
      <c r="A289" s="7"/>
      <c r="B289" s="30"/>
      <c r="C289" s="7"/>
      <c r="F289" s="18"/>
      <c r="G289" s="18"/>
      <c r="H289" s="18"/>
      <c r="I289" s="18"/>
    </row>
    <row r="290" spans="1:9" s="17" customFormat="1" x14ac:dyDescent="0.45">
      <c r="A290" s="7"/>
      <c r="B290" s="30"/>
      <c r="C290" s="7"/>
      <c r="F290" s="18"/>
      <c r="G290" s="18"/>
      <c r="H290" s="18"/>
      <c r="I290" s="18"/>
    </row>
    <row r="291" spans="1:9" s="17" customFormat="1" x14ac:dyDescent="0.45">
      <c r="A291" s="7"/>
      <c r="B291" s="30"/>
      <c r="C291" s="7"/>
      <c r="F291" s="18"/>
      <c r="G291" s="18"/>
      <c r="H291" s="18"/>
      <c r="I291" s="18"/>
    </row>
    <row r="292" spans="1:9" s="17" customFormat="1" x14ac:dyDescent="0.45">
      <c r="A292" s="7"/>
      <c r="B292" s="30"/>
      <c r="C292" s="7"/>
      <c r="F292" s="18"/>
      <c r="G292" s="18"/>
      <c r="H292" s="18"/>
      <c r="I292" s="18"/>
    </row>
    <row r="293" spans="1:9" s="17" customFormat="1" x14ac:dyDescent="0.45">
      <c r="A293" s="7"/>
      <c r="B293" s="30"/>
      <c r="C293" s="7"/>
      <c r="F293" s="18"/>
      <c r="G293" s="18"/>
      <c r="H293" s="18"/>
      <c r="I293" s="18"/>
    </row>
    <row r="294" spans="1:9" s="17" customFormat="1" x14ac:dyDescent="0.45">
      <c r="A294" s="7"/>
      <c r="B294" s="30"/>
      <c r="C294" s="7"/>
      <c r="F294" s="18"/>
      <c r="G294" s="18"/>
      <c r="H294" s="18"/>
      <c r="I294" s="18"/>
    </row>
    <row r="295" spans="1:9" s="17" customFormat="1" x14ac:dyDescent="0.45">
      <c r="A295" s="7"/>
      <c r="B295" s="30"/>
      <c r="C295" s="7"/>
      <c r="F295" s="18"/>
      <c r="G295" s="18"/>
      <c r="H295" s="18"/>
      <c r="I295" s="18"/>
    </row>
    <row r="296" spans="1:9" s="17" customFormat="1" x14ac:dyDescent="0.45">
      <c r="A296" s="7"/>
      <c r="B296" s="30"/>
      <c r="C296" s="7"/>
      <c r="F296" s="18"/>
      <c r="G296" s="18"/>
      <c r="H296" s="18"/>
      <c r="I296" s="18"/>
    </row>
    <row r="297" spans="1:9" s="17" customFormat="1" x14ac:dyDescent="0.45">
      <c r="A297" s="7"/>
      <c r="B297" s="30"/>
      <c r="C297" s="7"/>
      <c r="F297" s="18"/>
      <c r="G297" s="18"/>
      <c r="H297" s="18"/>
      <c r="I297" s="18"/>
    </row>
    <row r="298" spans="1:9" s="17" customFormat="1" x14ac:dyDescent="0.45">
      <c r="A298" s="7"/>
      <c r="B298" s="30"/>
      <c r="C298" s="7"/>
      <c r="F298" s="18"/>
      <c r="G298" s="18"/>
      <c r="H298" s="18"/>
      <c r="I298" s="18"/>
    </row>
    <row r="299" spans="1:9" s="17" customFormat="1" x14ac:dyDescent="0.45">
      <c r="A299" s="7"/>
      <c r="B299" s="30"/>
      <c r="C299" s="7"/>
      <c r="F299" s="18"/>
      <c r="G299" s="18"/>
      <c r="H299" s="18"/>
      <c r="I299" s="18"/>
    </row>
    <row r="300" spans="1:9" s="17" customFormat="1" x14ac:dyDescent="0.45">
      <c r="A300" s="7"/>
      <c r="B300" s="30"/>
      <c r="C300" s="7"/>
      <c r="F300" s="18"/>
      <c r="G300" s="18"/>
      <c r="H300" s="18"/>
      <c r="I300" s="18"/>
    </row>
    <row r="301" spans="1:9" s="17" customFormat="1" x14ac:dyDescent="0.45">
      <c r="A301" s="7"/>
      <c r="B301" s="30"/>
      <c r="C301" s="7"/>
      <c r="F301" s="18"/>
      <c r="G301" s="18"/>
      <c r="H301" s="18"/>
      <c r="I301" s="18"/>
    </row>
    <row r="302" spans="1:9" s="17" customFormat="1" x14ac:dyDescent="0.45">
      <c r="A302" s="7"/>
      <c r="B302" s="30"/>
      <c r="C302" s="7"/>
      <c r="F302" s="18"/>
      <c r="G302" s="18"/>
      <c r="H302" s="18"/>
      <c r="I302" s="18"/>
    </row>
    <row r="303" spans="1:9" s="17" customFormat="1" x14ac:dyDescent="0.45">
      <c r="A303" s="7"/>
      <c r="B303" s="30"/>
      <c r="C303" s="7"/>
      <c r="F303" s="18"/>
      <c r="G303" s="18"/>
      <c r="H303" s="18"/>
      <c r="I303" s="18"/>
    </row>
    <row r="304" spans="1:9" s="17" customFormat="1" x14ac:dyDescent="0.45">
      <c r="A304" s="7"/>
      <c r="B304" s="30"/>
      <c r="C304" s="7"/>
      <c r="F304" s="18"/>
      <c r="G304" s="18"/>
      <c r="H304" s="18"/>
      <c r="I304" s="18"/>
    </row>
    <row r="305" spans="1:9" s="17" customFormat="1" x14ac:dyDescent="0.45">
      <c r="A305" s="7"/>
      <c r="B305" s="30"/>
      <c r="C305" s="7"/>
      <c r="F305" s="18"/>
      <c r="G305" s="18"/>
      <c r="H305" s="18"/>
      <c r="I305" s="18"/>
    </row>
    <row r="306" spans="1:9" s="17" customFormat="1" x14ac:dyDescent="0.45">
      <c r="A306" s="7"/>
      <c r="B306" s="30"/>
      <c r="C306" s="7"/>
      <c r="F306" s="18"/>
      <c r="G306" s="18"/>
      <c r="H306" s="18"/>
      <c r="I306" s="18"/>
    </row>
    <row r="307" spans="1:9" s="17" customFormat="1" x14ac:dyDescent="0.45">
      <c r="A307" s="7"/>
      <c r="B307" s="30"/>
      <c r="C307" s="7"/>
      <c r="F307" s="18"/>
      <c r="G307" s="18"/>
      <c r="H307" s="18"/>
      <c r="I307" s="18"/>
    </row>
    <row r="308" spans="1:9" s="17" customFormat="1" x14ac:dyDescent="0.45">
      <c r="A308" s="7"/>
      <c r="B308" s="30"/>
      <c r="C308" s="7"/>
      <c r="F308" s="18"/>
      <c r="G308" s="18"/>
      <c r="H308" s="18"/>
      <c r="I308" s="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93E2-A264-4A98-84CB-E150BC5D57ED}">
  <dimension ref="A1"/>
  <sheetViews>
    <sheetView zoomScale="70" zoomScaleNormal="70" workbookViewId="0">
      <selection activeCell="P27" sqref="P27"/>
    </sheetView>
  </sheetViews>
  <sheetFormatPr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Sail-yard-rope</vt:lpstr>
      <vt:lpstr>Belaying</vt:lpstr>
      <vt:lpstr>Deck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Bandurek</dc:creator>
  <cp:lastModifiedBy>George Bandurek</cp:lastModifiedBy>
  <dcterms:created xsi:type="dcterms:W3CDTF">2022-01-06T15:35:18Z</dcterms:created>
  <dcterms:modified xsi:type="dcterms:W3CDTF">2022-10-10T16:03:54Z</dcterms:modified>
</cp:coreProperties>
</file>